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6845" windowHeight="14445" tabRatio="943" activeTab="11"/>
  </bookViews>
  <sheets>
    <sheet name="SPREMNI LIST" sheetId="1" r:id="rId1"/>
    <sheet name="rekap." sheetId="2" r:id="rId2"/>
    <sheet name="SVETILKE" sheetId="3" r:id="rId3"/>
    <sheet name="INST.M." sheetId="4" r:id="rId4"/>
    <sheet name="PRIKLJUČKI" sheetId="5" r:id="rId5"/>
    <sheet name="EL. RAZDELILNIKI" sheetId="6" r:id="rId6"/>
    <sheet name="UNIVERZALNO OŽIČENJE " sheetId="7" r:id="rId7"/>
    <sheet name="UPS" sheetId="8" r:id="rId8"/>
    <sheet name="AJP" sheetId="9" r:id="rId9"/>
    <sheet name="KONTROLA PRISTOPA" sheetId="10" r:id="rId10"/>
    <sheet name="VLOM" sheetId="11" r:id="rId11"/>
    <sheet name="VIDEO" sheetId="12" r:id="rId12"/>
    <sheet name="DOMOFONI" sheetId="13" r:id="rId13"/>
    <sheet name="STRELOVOD" sheetId="14" r:id="rId14"/>
  </sheets>
  <definedNames>
    <definedName name="_xlfn.IFERROR" hidden="1">#NAME?</definedName>
    <definedName name="_xlnm.Print_Area" localSheetId="8">'AJP'!$A$1:$F$42</definedName>
    <definedName name="_xlnm.Print_Area" localSheetId="12">'DOMOFONI'!$A$1:$F$30</definedName>
    <definedName name="_xlnm.Print_Area" localSheetId="5">'EL. RAZDELILNIKI'!$A$1:$F$35</definedName>
    <definedName name="_xlnm.Print_Area" localSheetId="3">'INST.M.'!$A$1:$F$100</definedName>
    <definedName name="_xlnm.Print_Area" localSheetId="9">'KONTROLA PRISTOPA'!$A$1:$F$31</definedName>
    <definedName name="_xlnm.Print_Area" localSheetId="4">'PRIKLJUČKI'!$A$1:$F$23</definedName>
    <definedName name="_xlnm.Print_Area" localSheetId="1">'rekap.'!$A$1:$D$37</definedName>
    <definedName name="_xlnm.Print_Area" localSheetId="0">'SPREMNI LIST'!$A$1:$G$50</definedName>
    <definedName name="_xlnm.Print_Area" localSheetId="13">'STRELOVOD'!$A$1:$F$34</definedName>
    <definedName name="_xlnm.Print_Area" localSheetId="2">'SVETILKE'!$A$1:$F$44</definedName>
    <definedName name="_xlnm.Print_Area" localSheetId="6">'UNIVERZALNO OŽIČENJE '!$A$1:$F$33</definedName>
    <definedName name="_xlnm.Print_Area" localSheetId="7">'UPS'!$A$1:$F$9</definedName>
    <definedName name="_xlnm.Print_Area" localSheetId="11">'VIDEO'!$A$1:$F$16</definedName>
    <definedName name="_xlnm.Print_Area" localSheetId="10">'VLOM'!$A$1:$F$21</definedName>
    <definedName name="_xlnm.Print_Titles" localSheetId="8">'AJP'!$5:$6</definedName>
    <definedName name="_xlnm.Print_Titles" localSheetId="12">'DOMOFONI'!$5:$6</definedName>
    <definedName name="_xlnm.Print_Titles" localSheetId="5">'EL. RAZDELILNIKI'!$5:$5</definedName>
    <definedName name="_xlnm.Print_Titles" localSheetId="3">'INST.M.'!$5:$6</definedName>
    <definedName name="_xlnm.Print_Titles" localSheetId="4">'PRIKLJUČKI'!$5:$5</definedName>
    <definedName name="_xlnm.Print_Titles" localSheetId="2">'SVETILKE'!$5:$6</definedName>
    <definedName name="_xlnm.Print_Titles" localSheetId="6">'UNIVERZALNO OŽIČENJE '!$5:$6</definedName>
    <definedName name="_xlnm.Print_Titles" localSheetId="7">'UPS'!$5:$5</definedName>
    <definedName name="_xlnm.Print_Titles" localSheetId="11">'VIDEO'!$4:$5</definedName>
    <definedName name="_xlnm.Print_Titles" localSheetId="10">'VLOM'!$5:$6</definedName>
  </definedNames>
  <calcPr fullCalcOnLoad="1"/>
</workbook>
</file>

<file path=xl/sharedStrings.xml><?xml version="1.0" encoding="utf-8"?>
<sst xmlns="http://schemas.openxmlformats.org/spreadsheetml/2006/main" count="550" uniqueCount="272">
  <si>
    <t>Tipka za klic DPH dvojne višine</t>
  </si>
  <si>
    <t>Storitve</t>
  </si>
  <si>
    <t>izvedba meritev, programiranje</t>
  </si>
  <si>
    <t>naprave s programskim paketom</t>
  </si>
  <si>
    <t>PCS XIP, nastavitev parametrov naprave</t>
  </si>
  <si>
    <r>
      <t xml:space="preserve">Telekomunikacijski kabel položen  delno na kabelske police, delno podometno v instalacijske cevi in delno uvlečen v parapetni kanal </t>
    </r>
    <r>
      <rPr>
        <b/>
        <sz val="10"/>
        <rFont val="Arial CE"/>
        <family val="0"/>
      </rPr>
      <t>(UNIVERZALNO OŽIČENJE).</t>
    </r>
  </si>
  <si>
    <r>
      <t xml:space="preserve">Elektroinstalacijska cev, samougasljiva, ravna PN, skupaj s koleni in rebrasta, gibljiva od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16mm - </t>
    </r>
    <r>
      <rPr>
        <sz val="10"/>
        <rFont val="Arial"/>
        <family val="2"/>
      </rPr>
      <t>Ø</t>
    </r>
    <r>
      <rPr>
        <sz val="10"/>
        <rFont val="Arial CE"/>
        <family val="2"/>
      </rPr>
      <t>36mm</t>
    </r>
  </si>
  <si>
    <t>SISTEM ZA NEPREKINJENO NAPAJANJE</t>
  </si>
  <si>
    <t xml:space="preserve"> - UTP CAT.6 4x2x23AWG</t>
  </si>
  <si>
    <t xml:space="preserve"> - FTP CAT.6 4x2x23AWG</t>
  </si>
  <si>
    <t xml:space="preserve"> - IY(St)Y 2x2x0,8 mm</t>
  </si>
  <si>
    <t>Korita NIK samolepilni, različnih dimenzij</t>
  </si>
  <si>
    <t xml:space="preserve"> - UTP 4x2x23 AWG cat. 6 (video nadzor)</t>
  </si>
  <si>
    <t>št.post.</t>
  </si>
  <si>
    <t>Vrednost (€)</t>
  </si>
  <si>
    <r>
      <t>m</t>
    </r>
    <r>
      <rPr>
        <vertAlign val="superscript"/>
        <sz val="10"/>
        <rFont val="Arial CE"/>
        <family val="0"/>
      </rPr>
      <t>1</t>
    </r>
  </si>
  <si>
    <t>kpl.</t>
  </si>
  <si>
    <r>
      <t xml:space="preserve"> - NYM-J 3x2,5mm</t>
    </r>
    <r>
      <rPr>
        <vertAlign val="superscript"/>
        <sz val="10"/>
        <rFont val="Arial CE"/>
        <family val="0"/>
      </rPr>
      <t>2</t>
    </r>
  </si>
  <si>
    <r>
      <t xml:space="preserve"> - NYM-J 7x1,5mm</t>
    </r>
    <r>
      <rPr>
        <vertAlign val="superscript"/>
        <sz val="10"/>
        <rFont val="Arial CE"/>
        <family val="0"/>
      </rPr>
      <t>2</t>
    </r>
  </si>
  <si>
    <r>
      <t xml:space="preserve"> - NYM-J 5x1,5mm</t>
    </r>
    <r>
      <rPr>
        <vertAlign val="superscript"/>
        <sz val="10"/>
        <rFont val="Arial CE"/>
        <family val="0"/>
      </rPr>
      <t>2</t>
    </r>
  </si>
  <si>
    <r>
      <t xml:space="preserve"> - NYM-J 4x1,5mm</t>
    </r>
    <r>
      <rPr>
        <vertAlign val="superscript"/>
        <sz val="10"/>
        <rFont val="Arial CE"/>
        <family val="0"/>
      </rPr>
      <t>2</t>
    </r>
  </si>
  <si>
    <r>
      <t xml:space="preserve"> - NYM-J 3x1,5mm</t>
    </r>
    <r>
      <rPr>
        <vertAlign val="superscript"/>
        <sz val="10"/>
        <rFont val="Arial CE"/>
        <family val="0"/>
      </rPr>
      <t>2</t>
    </r>
  </si>
  <si>
    <t xml:space="preserve"> - desno (JALITE 4975GR D 15x30 cm),</t>
  </si>
  <si>
    <t xml:space="preserve"> - levo (JALITE 4343GR L 30x15 cm),</t>
  </si>
  <si>
    <t xml:space="preserve"> - naravnost (JALITE 4344GR R 15xs30 cm).</t>
  </si>
  <si>
    <t>Razširitveni modul, 8 con (16 z ATZ), 1 PGM</t>
  </si>
  <si>
    <t>senzor gibanja IR, Domet 12 m, vidni kot 110, quad element senzor, Interlock Sensor geometrija, 100% digitalni senzor, Digital Auto Pulse - obdelava signala, avtomatska temperaturna kompenzacija, avtomatska impulzna obdelava signala, kovinska zaščita pred RF in EM motnjami, tamper stikalo</t>
  </si>
  <si>
    <t>Stropni nosilec za senzorje Stenska ali stropna montaža</t>
  </si>
  <si>
    <t>Predal za načrte v razdelilni omari, dimenzije A4, globine 30mm, sive barve</t>
  </si>
  <si>
    <t>Instalacijski kontaktor 20A, 2 polni, 2 delovna kontakta, napetost tuljave 230 VAC</t>
  </si>
  <si>
    <t>Instalacijski odklopnik C10A/1 AC, Icu=10kA, kratkostična zmogljivost 15kA  po IEC/EN 60947-2</t>
  </si>
  <si>
    <t>Instalacijski odklopnik C16A/1 AC, Icu=10kA, kratkostična zmogljivost 15kA  po IEC/EN 60947-2</t>
  </si>
  <si>
    <t>Odklopnik TYTAN II za D0 talilne vložke, do 63A, 3P,  50kA</t>
  </si>
  <si>
    <r>
      <t xml:space="preserve"> - Vodnik H07V-K 1x35mm</t>
    </r>
    <r>
      <rPr>
        <vertAlign val="superscript"/>
        <sz val="10"/>
        <rFont val="Arial CE"/>
        <family val="0"/>
      </rPr>
      <t>2</t>
    </r>
  </si>
  <si>
    <r>
      <t xml:space="preserve"> - Vodnik H07V-K 1x16mm</t>
    </r>
    <r>
      <rPr>
        <vertAlign val="superscript"/>
        <sz val="10"/>
        <rFont val="Arial CE"/>
        <family val="0"/>
      </rPr>
      <t>2</t>
    </r>
  </si>
  <si>
    <r>
      <t xml:space="preserve"> - Vodnik H07V-K 1x6mm</t>
    </r>
    <r>
      <rPr>
        <vertAlign val="superscript"/>
        <sz val="10"/>
        <rFont val="Arial CE"/>
        <family val="0"/>
      </rPr>
      <t>2</t>
    </r>
  </si>
  <si>
    <t xml:space="preserve"> - Ozemljitveni vodnik H07V-K 6 mm2, dolžine 1m</t>
  </si>
  <si>
    <t>Razvodnica za izenačevanje potenciala v mokrih prostorih in čajnih kuhinjah, komplet z vgrajenimi priključnimi sponkami</t>
  </si>
  <si>
    <t>Razvodnica za glavno izenačevanje potenciala, komplet z vgrajenimi priključnimi sponkami</t>
  </si>
  <si>
    <t>urejevalnik kablov 1U</t>
  </si>
  <si>
    <t>panel z devetimi vtičnicami 230V, 50Hz, 16A za 19" omaro, vključno s priključnim kablom</t>
  </si>
  <si>
    <t>patch panel za 24 portov UTP cat 6.,19", 1U</t>
  </si>
  <si>
    <t xml:space="preserve">patch kabli cat. 6A, RJ45 - RJ45, UTP, dolžine 1,5m </t>
  </si>
  <si>
    <t>Meritve inštalacije v obe smeri (vtičnica -&gt; panel, panel -&gt; vtičnica), izdaja zapisnika</t>
  </si>
  <si>
    <t xml:space="preserve"> - JY/ST/Y 1x2x0,8 rdeč</t>
  </si>
  <si>
    <r>
      <t xml:space="preserve"> - NYM-0 2x1,5mm</t>
    </r>
    <r>
      <rPr>
        <vertAlign val="superscript"/>
        <sz val="10"/>
        <rFont val="Arial CE"/>
        <family val="0"/>
      </rPr>
      <t>2</t>
    </r>
  </si>
  <si>
    <r>
      <t xml:space="preserve"> - LIYCY 4x0,75mm</t>
    </r>
    <r>
      <rPr>
        <vertAlign val="superscript"/>
        <sz val="10"/>
        <rFont val="Arial CE"/>
        <family val="0"/>
      </rPr>
      <t>2</t>
    </r>
  </si>
  <si>
    <t xml:space="preserve"> - UTP 4x2x23 AWG cat. 6</t>
  </si>
  <si>
    <r>
      <t>Instalacijski kabel položen na kabelskih policah, delno uvlečen v instalacijske cevi (</t>
    </r>
    <r>
      <rPr>
        <b/>
        <sz val="10"/>
        <rFont val="Arial"/>
        <family val="2"/>
      </rPr>
      <t>VIDEO NADZOR)</t>
    </r>
  </si>
  <si>
    <t>Skupaj:</t>
  </si>
  <si>
    <t>Priključek notranjih stenskih in stropnih ventilatorskih konvektorjev, 230V</t>
  </si>
  <si>
    <t xml:space="preserve"> - izmenično</t>
  </si>
  <si>
    <t xml:space="preserve"> - tipka</t>
  </si>
  <si>
    <t>VIII.</t>
  </si>
  <si>
    <t>IX.</t>
  </si>
  <si>
    <t>X.</t>
  </si>
  <si>
    <t xml:space="preserve"> - navadno </t>
  </si>
  <si>
    <t>Poslovna cona A 2</t>
  </si>
  <si>
    <r>
      <t xml:space="preserve">Instalacijski kabel položen na kabelskih policah, delno uvlečen v instalacijske cevi. </t>
    </r>
    <r>
      <rPr>
        <b/>
        <sz val="10"/>
        <rFont val="Arial"/>
        <family val="2"/>
      </rPr>
      <t>(JAVLJANJE POŽARA)</t>
    </r>
  </si>
  <si>
    <t>kos</t>
  </si>
  <si>
    <t>Dobava in montaža</t>
  </si>
  <si>
    <t>II.</t>
  </si>
  <si>
    <t>III.</t>
  </si>
  <si>
    <t>IV.</t>
  </si>
  <si>
    <t>Odgovorni projektant:</t>
  </si>
  <si>
    <t>EM</t>
  </si>
  <si>
    <t>m</t>
  </si>
  <si>
    <t>Opis</t>
  </si>
  <si>
    <t>Količina</t>
  </si>
  <si>
    <t>Cena/EM</t>
  </si>
  <si>
    <t>Investitor:</t>
  </si>
  <si>
    <t>Objekt:</t>
  </si>
  <si>
    <t xml:space="preserve">PROJEKTANTSKI POPIS S PREDIZMERAMI </t>
  </si>
  <si>
    <t>Št. projekta:</t>
  </si>
  <si>
    <t>Projektivno podjetje:</t>
  </si>
  <si>
    <t>PROTIM RŽIŠNIK PERC d.o.o.</t>
  </si>
  <si>
    <t>4208 Šenčur</t>
  </si>
  <si>
    <t>Datum izdelave popisa:</t>
  </si>
  <si>
    <t>SKUPNA REKAPITULACIJA</t>
  </si>
  <si>
    <t>SKUPAJ:</t>
  </si>
  <si>
    <t>Instalacijski kabel položen delno podometno, delno uvlečen v instalacijske cevi in delno položen na kabelske police</t>
  </si>
  <si>
    <t xml:space="preserve"> - NYM-J 3x1,5 mm2</t>
  </si>
  <si>
    <t>Kabelske police, izdelane iz vročecinkane perforirane pločevine, komplet s pokrovi, spojnim, nosilnim in pritrdilnim priborom</t>
  </si>
  <si>
    <t>Drobni in vezni material</t>
  </si>
  <si>
    <t>kpl</t>
  </si>
  <si>
    <t xml:space="preserve"> - kabelska polica PK 200</t>
  </si>
  <si>
    <t>Droben nespecificiran material</t>
  </si>
  <si>
    <t>V.</t>
  </si>
  <si>
    <t xml:space="preserve"> -</t>
  </si>
  <si>
    <t>pločevinasta polica za 19" omaro</t>
  </si>
  <si>
    <t>Funkcionalni preizkus inštalacije</t>
  </si>
  <si>
    <t>Izvedba instalacijskih meritev in izdaja zapisnika</t>
  </si>
  <si>
    <t>ELEKTRIČNE INŠTALACIJE</t>
  </si>
  <si>
    <t>%</t>
  </si>
  <si>
    <t>Izvedba meritev osvetljenosti delovnih površin</t>
  </si>
  <si>
    <t>Izvedba meritev osvetljenosti varnostne razsvetljave</t>
  </si>
  <si>
    <t>Manipulativni stroški,
stroški transporta, ostali manipulativni stroški in zavarovanja</t>
  </si>
  <si>
    <t xml:space="preserve"> - navadno</t>
  </si>
  <si>
    <t>Montaža sistema na pripravljene inštalacije, parametriranje, programiranje in predaja sistema. Preizkus delovanja in šolanje uporabnikov.</t>
  </si>
  <si>
    <r>
      <t>Instalacijski kabel položen na kabelskih policah, delno uvlečen v instalacijske cevi (</t>
    </r>
    <r>
      <rPr>
        <b/>
        <sz val="10"/>
        <rFont val="Arial"/>
        <family val="2"/>
      </rPr>
      <t>JAVLJANJE VLOMA)</t>
    </r>
  </si>
  <si>
    <t>XI.</t>
  </si>
  <si>
    <r>
      <t xml:space="preserve">Instalacijski kabel položen na kabelskih policah, delno uvlečen v instalacijske cevi. </t>
    </r>
    <r>
      <rPr>
        <b/>
        <sz val="10"/>
        <rFont val="Arial"/>
        <family val="2"/>
      </rPr>
      <t>(KONTROLA PRISTOPA IN REG. DELOVNEGA ČASA)</t>
    </r>
  </si>
  <si>
    <t>mag. Gregor Bavdaž, univ.dipl.inž.el.</t>
  </si>
  <si>
    <t>SISTEM JAVLJANJA POŽARA</t>
  </si>
  <si>
    <t>JAVLJANJE POŽARA</t>
  </si>
  <si>
    <t xml:space="preserve">Drobni pritrdilni in vezni material  </t>
  </si>
  <si>
    <t xml:space="preserve">Izdelava programa za požarni sistem  </t>
  </si>
  <si>
    <t>Pregled požarnega javljanja  Stroški in organizacija preizkusa JAVLJANJA POŽARA s strani pooblaščene organizacije ter izdaja potrdila o brezhibnosti</t>
  </si>
  <si>
    <t>Sodelovanje pri pregledu požar. sist.  Sodelovanje naših serviserjev pri izvedbi funkcionalnega pregleda vgrajenega sistema za JAVLJANJE POŽARA</t>
  </si>
  <si>
    <t>OPOMBA:</t>
  </si>
  <si>
    <t>vrstne sponke, drobni in vezni material</t>
  </si>
  <si>
    <t>JAVLJANJE POŽARA - Delo in priklopni stroški</t>
  </si>
  <si>
    <t>Izdelava programa za javljanje plina</t>
  </si>
  <si>
    <t>Priključek termostata, 230V</t>
  </si>
  <si>
    <t>VIDEO NADZOR</t>
  </si>
  <si>
    <t>Označ. plošča ROČNI JAVLJALNIK 125 x 125 cm</t>
  </si>
  <si>
    <t xml:space="preserve">Označ. plošča SIRENA 125 x 125 cm </t>
  </si>
  <si>
    <t>Lokacijsko označevalne tablice, dimenzij 55 × 30
mm, rdeče barve z belo vgraviranimi oznakami</t>
  </si>
  <si>
    <t>Izobraževanje požarnega sistema Šolanje uporabnika za upravljanje sistema v enkratnem terminu po dogovoru z uporabnikom</t>
  </si>
  <si>
    <t>INŠTALACIJSKI MATERIAL</t>
  </si>
  <si>
    <t>EL. RAZDELILNIKI</t>
  </si>
  <si>
    <t>PRIKLJUČKI</t>
  </si>
  <si>
    <t>UNIVERZALNO OŽIČENJE</t>
  </si>
  <si>
    <t xml:space="preserve"> </t>
  </si>
  <si>
    <t>Prenapetostna zaščita razred "D" 5kA</t>
  </si>
  <si>
    <r>
      <t xml:space="preserve">Dvojna osempolna vtičnica </t>
    </r>
    <r>
      <rPr>
        <b/>
        <sz val="10"/>
        <rFont val="Arial CE"/>
        <family val="2"/>
      </rPr>
      <t>2xUTP RJ45</t>
    </r>
    <r>
      <rPr>
        <sz val="10"/>
        <rFont val="Arial CE"/>
        <family val="2"/>
      </rPr>
      <t>, cat. 6, s protiprašnim pokrovom za vgradnjo v</t>
    </r>
    <r>
      <rPr>
        <b/>
        <sz val="10"/>
        <rFont val="Arial CE"/>
        <family val="0"/>
      </rPr>
      <t xml:space="preserve"> parapetni kanal</t>
    </r>
  </si>
  <si>
    <t>Zaključevanje UTP kabla:</t>
  </si>
  <si>
    <t xml:space="preserve"> -na vtičnici</t>
  </si>
  <si>
    <t xml:space="preserve"> -na patch panelu</t>
  </si>
  <si>
    <t>POPIS NE VKLJUČUJE AKTIVNE OPREME KOT NPR:</t>
  </si>
  <si>
    <t xml:space="preserve"> - MREŽNA STIKALA, OPTIČNE PRETVORNIKE, STREŽNIKI, ITD.</t>
  </si>
  <si>
    <t xml:space="preserve"> - UTP C5E, 4x2x24AWG </t>
  </si>
  <si>
    <t>VI.</t>
  </si>
  <si>
    <t>VII.</t>
  </si>
  <si>
    <t>XII.</t>
  </si>
  <si>
    <t>SISTEM JAVLJANJE VLOMA</t>
  </si>
  <si>
    <t>DOMOFONI</t>
  </si>
  <si>
    <t>Montaža na pripravljane inštalacije.</t>
  </si>
  <si>
    <t xml:space="preserve"> - Iy(St)Y 2x0,5+4x0,22 mm2</t>
  </si>
  <si>
    <t>Priključek prezračevalne naprave, 400V</t>
  </si>
  <si>
    <t>Priključek plinskega grelnika, 230V</t>
  </si>
  <si>
    <t>Priključek dvigala, 400V</t>
  </si>
  <si>
    <t>Priključek toplovodni grelnik, 230V</t>
  </si>
  <si>
    <t>Instalacijski odklopnik C6A/1 AC, Icu=10kA, kratkostična zmogljivost 15kA  po IEC/EN 60947-2</t>
  </si>
  <si>
    <t>Stikalo KG64 T303/D-W34 VE21, 63A, montaža na letev</t>
  </si>
  <si>
    <t>Odklopnik TYTAN II za D0 talilne vložke, do 63A, 1P,  50kA</t>
  </si>
  <si>
    <t>Drobni in nespecificirani material</t>
  </si>
  <si>
    <t>Namizni podstavek monitorja KT V z 2.5 m kablom in RJ45 konektorjem</t>
  </si>
  <si>
    <t>Fotoluminiscenčni piktogrami, 15x30cm</t>
  </si>
  <si>
    <t>Nadometna plastična razvodnica s štirimi odcepi</t>
  </si>
  <si>
    <t>Adresni optični javljalnik, tip: LST FI700/O</t>
  </si>
  <si>
    <t>Podnožje za adresne javljalnike, tip LST FI700/B</t>
  </si>
  <si>
    <t>Adresni ročni javljalnik s pleksi zaščito, tip LST FI700/MCP</t>
  </si>
  <si>
    <t>Adresna alarmna elektronska sirena; 100dB; 11 mA; IP-21; tip: LST FI700/WM/MT/SOUR</t>
  </si>
  <si>
    <t>Eno kanalni IZHODNI - eno kanalni VHODNI adresni krmilni vmesnik v ohišju s 2A relejskim izhodom in enim vhodom za priklop brezpotencialnih
kontaktov; LST FI700/M1IN1REL</t>
  </si>
  <si>
    <t>Dograditev obstoječega sistema. Adresiranje in
označevanje adresnih javljalnikov, vmesnikov in
ostalih elementov, vstavljanje javljalnikov na
zmontirana in zvezana podnožja, priklop in preizkus
sistema, izdaja internega zapisnika o spuščanju
sistema v pogon, prevozni stroški.</t>
  </si>
  <si>
    <t>LCD šifrator, 1 cona, 1 PGM</t>
  </si>
  <si>
    <t>Dodatni modul za pomožno napajanje, 1.7A čoperski izvor napajanja z popolnim nadzorom (prisotnost AC, prisotnost akumulatorja, okvarjen akumulator, preobremenitev)</t>
  </si>
  <si>
    <t>Št. poz.</t>
  </si>
  <si>
    <t>Vrednost (EUR)</t>
  </si>
  <si>
    <t>Prestavitev obstoječe kontrole pristopa in registracije delovnega časa, na 35 m oddaljeno lokacijo, komplet z vso potrebno inštalacijo</t>
  </si>
  <si>
    <t xml:space="preserve">Potni stroški </t>
  </si>
  <si>
    <t>Skupaj</t>
  </si>
  <si>
    <t>EUR</t>
  </si>
  <si>
    <t>Ohišje za CM03SF zunanje</t>
  </si>
  <si>
    <t>Montaža in priklop strojne opreme na pripravjene inštalacije</t>
  </si>
  <si>
    <t>Vnost topologije, nastavitev naprav</t>
  </si>
  <si>
    <t>Izdelava razvodne sheme predhodne sheme, predhoden posnetek obstoječega stanja</t>
  </si>
  <si>
    <t>Razširitev obstoječega sistema, prirpava podatkov, nastavitev delovanja terminalov, nastavitev funkcijskih tipk, test in verifikacija, do 100 uporabnikov</t>
  </si>
  <si>
    <t>Rezervno napajanju v primeru izpada napetosti, avtonomija 4 ure, 12V 1,2 Ah</t>
  </si>
  <si>
    <r>
      <t xml:space="preserve"> - IY(St)Y 3x2x0,6mm</t>
    </r>
    <r>
      <rPr>
        <vertAlign val="superscript"/>
        <sz val="10"/>
        <rFont val="Arial CE"/>
        <family val="0"/>
      </rPr>
      <t>2</t>
    </r>
  </si>
  <si>
    <t xml:space="preserve">Dobava, montaža in nadgraditev obstoječega video snemalnega sistema, nastavitev, montaža kamer na zmontirane nosilne konzole, programiranje, parametriranje, zagon in spuščanje v obratovanje, šolanje osebja za delo z napravami, prevozni stroški
</t>
  </si>
  <si>
    <t>Stenska komunikacijska omara za univerzalno ožičenje 19",  dimenzij 600x600x900mm (18 U), s steklenimi vrati, ključavnico, snemljivi stranicami in z vgrajeno opremo:</t>
  </si>
  <si>
    <t xml:space="preserve"> - IY(St)Y 10x2x0,8 mm2</t>
  </si>
  <si>
    <t xml:space="preserve"> - LIYCY 4x2x0,8 mm2</t>
  </si>
  <si>
    <t>SVETILKE</t>
  </si>
  <si>
    <t>I.</t>
  </si>
  <si>
    <t>Dobava in montaža skupaj z obešalnim in pritrdilnim materialom.</t>
  </si>
  <si>
    <t>Priključek črpalke, 230V</t>
  </si>
  <si>
    <t>Socomec UPS ITyS
• model: ITY2-TW060B
• moč: 6kVA/5,4kW;
• on-line tehnologija, sinusni izhod,
• vhod: 1-fazni 230VAC; izhod: 1-fazni 230VAC na priključne sponke;
• LCD zaslon; RS232 priključek za lokalni nadzor;
• vgrajen EPO (Emergency Power Off - izklop v sili);
• vgrajena avtomatski in ročni bypass;
• dimenzije: (Š×G×V) 260×550×708mm, masa: 80kg; tower izvedba;
• avtonomija: 10 min</t>
  </si>
  <si>
    <t>STRELOVOD</t>
  </si>
  <si>
    <t>Razni spoji na kovinske mase (vijačenje, varjenje)</t>
  </si>
  <si>
    <t>Zaščita spojev z bitumenskim premazom</t>
  </si>
  <si>
    <t>Drobni material</t>
  </si>
  <si>
    <t>Vertikalna zaščita Rf dim. 1500x50x1mm za mehansko zaščito odvoda do merilnega spoja, skupaj z nosilci</t>
  </si>
  <si>
    <t>Merilna križna sponka, namenjena izvedbi merilnih in ostalih spojev med okroglimi in ploščatimi vodniki, KON02A</t>
  </si>
  <si>
    <t>Merilna številka, namenjena označevanju merilnih mest, MŠ</t>
  </si>
  <si>
    <t>Meritve strelovodne naprave</t>
  </si>
  <si>
    <t>Nerjaveči trak Rf 30x3,5mm, položen v zemlji (obročasto ozemljilo, povezave s sosednjimi objekti)</t>
  </si>
  <si>
    <r>
      <t xml:space="preserve">Križna sponka iz nerjavečega jekla sestavljena iz treh </t>
    </r>
    <r>
      <rPr>
        <b/>
        <sz val="10"/>
        <rFont val="Arial CE"/>
        <family val="0"/>
      </rPr>
      <t>Rf</t>
    </r>
    <r>
      <rPr>
        <sz val="10"/>
        <rFont val="Arial CE"/>
        <family val="2"/>
      </rPr>
      <t xml:space="preserve"> ploščic 48x48 mm namenjena izvedbi kontaktnih spojev v zemlji in nad njo.</t>
    </r>
  </si>
  <si>
    <t xml:space="preserve">Zidni nosilec izdelan iz nerjaveče pločevine Rf, za okrogli vodnik fi 10mm </t>
  </si>
  <si>
    <t>Okrogli vodnik iz aluminij legure dimenzije Φ10 mm, AH1</t>
  </si>
  <si>
    <t>Strešni nosilec v kompletu s tesnilom in vijakom, primeren za pločevinaste kritine</t>
  </si>
  <si>
    <t>Podnožje odvodnika prenapetosti, razred I+II, serija VARTEC, 1P</t>
  </si>
  <si>
    <t>Vložek odvodnika prenapetosti, razred I+II, VVP255, 15 kA</t>
  </si>
  <si>
    <t>Vtikač z D0 talilnimi vložkomi za TYTAN II, 1 x 20A, komplet</t>
  </si>
  <si>
    <t xml:space="preserve">Stikalo KG32A K950 VE21, montaža na letev, 1-0-2 /4P/32A </t>
  </si>
  <si>
    <t>Instalacijski odklopnik B10A/1 AC, Icu=10kA, kratkostična zmogljivost 15kA  po IEC/EN 60947-2</t>
  </si>
  <si>
    <t>Stikalo preklopno, 1P kontakt, 1-0-2, 16A</t>
  </si>
  <si>
    <t>Impulzno stikalo / 1 delovni kontakt / nazivna napetost tuljave : 230VAC / nazivni tok kontakta 16A, montaža na DIN letev</t>
  </si>
  <si>
    <t>Priklop NN kabla v obstoječo kabelsko omaro na fasadi objekta in dograditev z novimi odcepi:</t>
  </si>
  <si>
    <t>3-polno varovalčno stikalo NV do 160A z varovalkami 50A/3 - vertikalni</t>
  </si>
  <si>
    <t>3-polno varovalčno stikalo NV do 160A z varovalkami - vertikalni, za 2. fazo</t>
  </si>
  <si>
    <t>Dobava in montaža (tip opreme enak kot v obstoječem delu objekta)</t>
  </si>
  <si>
    <t xml:space="preserve">Podometno instalacijsko stikalo, komplet z razvodnico, okrasnim pokrovom in nosilcem,  250V, 16A. </t>
  </si>
  <si>
    <r>
      <t>Nadometno instalacijsko stikalo, komplet z razvo</t>
    </r>
    <r>
      <rPr>
        <sz val="10"/>
        <rFont val="Arial CE"/>
        <family val="0"/>
      </rPr>
      <t>dnico,  250V, 16A.</t>
    </r>
  </si>
  <si>
    <t>Enofazna podometna vtičnica, z zaščitnim kontaktom, 250V, 16A.</t>
  </si>
  <si>
    <t>Enofazna podometna vtičnica, UPS, z zaščitnim kontaktom, zelene barve, 250V, 16A.</t>
  </si>
  <si>
    <t>Enofazna vtičnica TROJNA za vgradnjo v parapetni kanal, z zaščitnim kontaktom, 250V, 16A.</t>
  </si>
  <si>
    <t>Enofazna vtičnica DVOJNA za vgradnjo v parapetni kanal, z zaščitnim kontaktom, 250V, 16A.</t>
  </si>
  <si>
    <t>Enofazna vtičnica TROJNA za vgradnjo v parapetni kanal, UPS, z zaščitnim kontaktom, zelene barve, 250V, 16A.</t>
  </si>
  <si>
    <r>
      <t xml:space="preserve">Dvoprekatni parapetni kanal, pločevinaste izvedbe, komplet s pokrovi, pregradami, koleni, spojkami in pomožnim spojnim materialom
</t>
    </r>
    <r>
      <rPr>
        <b/>
        <sz val="10"/>
        <rFont val="Arial CE"/>
        <family val="0"/>
      </rPr>
      <t>Tip: ELBA AT 120/72</t>
    </r>
  </si>
  <si>
    <r>
      <t xml:space="preserve"> - NYM-J 3x4mm</t>
    </r>
    <r>
      <rPr>
        <vertAlign val="superscript"/>
        <sz val="10"/>
        <rFont val="Arial CE"/>
        <family val="0"/>
      </rPr>
      <t>2</t>
    </r>
  </si>
  <si>
    <r>
      <t xml:space="preserve">Dvojna osempolna vtičnica </t>
    </r>
    <r>
      <rPr>
        <b/>
        <sz val="10"/>
        <rFont val="Arial CE"/>
        <family val="0"/>
      </rPr>
      <t>2xUTP RJ</t>
    </r>
    <r>
      <rPr>
        <b/>
        <sz val="10"/>
        <rFont val="Arial CE"/>
        <family val="2"/>
      </rPr>
      <t>45</t>
    </r>
    <r>
      <rPr>
        <sz val="10"/>
        <rFont val="Arial CE"/>
        <family val="2"/>
      </rPr>
      <t xml:space="preserve">, cat. 6, s protiprašnim pokrovom, </t>
    </r>
    <r>
      <rPr>
        <b/>
        <sz val="10"/>
        <rFont val="Arial CE"/>
        <family val="0"/>
      </rPr>
      <t>podometna</t>
    </r>
  </si>
  <si>
    <t>4.4</t>
  </si>
  <si>
    <t>Psihiatrična bolnišnica Begunje</t>
  </si>
  <si>
    <t>4275 Begunje na Gorenjskem</t>
  </si>
  <si>
    <t>Begunje na Gorenjskem 55</t>
  </si>
  <si>
    <t>DISLOCIRANE AMBULANTE PREDELAVA DELA</t>
  </si>
  <si>
    <t>NOVOGRADNJA - I. FAZA</t>
  </si>
  <si>
    <t>GOSPODARSKEGA POSLOPJA IN</t>
  </si>
  <si>
    <t>D 126090</t>
  </si>
  <si>
    <t>april, 2014</t>
  </si>
  <si>
    <t>Popis izdelal:</t>
  </si>
  <si>
    <t>Jernej Ciber, dipl. inž. el.</t>
  </si>
  <si>
    <r>
      <t xml:space="preserve"> - NYY-J 5x4mm</t>
    </r>
    <r>
      <rPr>
        <vertAlign val="superscript"/>
        <sz val="10"/>
        <rFont val="Arial CE"/>
        <family val="0"/>
      </rPr>
      <t>2</t>
    </r>
  </si>
  <si>
    <t>Vtikač z D0 talilnimi vložkomi za TYTAN II, 3 x 16A, komplet</t>
  </si>
  <si>
    <r>
      <t xml:space="preserve"> - FG70R 4x25mm</t>
    </r>
    <r>
      <rPr>
        <vertAlign val="superscript"/>
        <sz val="10"/>
        <rFont val="Arial CE"/>
        <family val="0"/>
      </rPr>
      <t>2</t>
    </r>
  </si>
  <si>
    <t>Brezžična panik tipka, za montažo na mizo (pred dobavo preveriti obstoječi sistem in ustrezno prilagoditi)</t>
  </si>
  <si>
    <t>Sprejemnik brezžičnih panik tipk, povezava na obstoječi sistem</t>
  </si>
  <si>
    <t>Ročni PID (ročni vris sprememb v načrte)</t>
  </si>
  <si>
    <t>Dograditev obstoječega sistema brezžičnih tipk (povezava, programiranje, zagon …)</t>
  </si>
  <si>
    <t>ZUNANJA ENOTA THANGRAM  v sestavi:</t>
  </si>
  <si>
    <t>VHODNI TABLO VIDEO THANGRAM DVC/01 ME z vgrajeno visoko resolucijsko barvno kamero 680x512 pikslov s kotom snemanja 100o v horizontalni smeri, 82o v vertikalni smeri z  vgrajenim piktogramom za gluhe (4 LED indikatorji za prikaz statusa sistema) z možnostjo vgradnje čitalca kartic ali šifratorja za odpiranje el. ključavnice. Vgrajen mikrofon in zvočnik z možnostjo nastavljanja avdio kanalov. Vgrajen potenciometer za nastavitev časa odpiranja el. ključavnice. Zaščita tabloja IP54, možna nadometna ali podometna montaža tabloja</t>
  </si>
  <si>
    <t>Čelna plošča tabloja  DPF NF, DPF ME, DPF AL</t>
  </si>
  <si>
    <t>Okvir tabloja  DCI ME dimenzije 127x280x1.2 mm</t>
  </si>
  <si>
    <t>Podometna doza  DSI dimezije 140x294x54.5 mm</t>
  </si>
  <si>
    <t xml:space="preserve">relejna enota VLS/101M </t>
  </si>
  <si>
    <t>AGATA VCB barvni monitor s slušalko, 3,5” LCD zaslonom za nadometno montažo. Nastavitev melodij zvonenja, nastavitev glasnosti in izklop zvonenja z optično identifikacijo. Nastavljanje osvetlitve zaslona in kontrasta barv. Vgrajene tipke za  električno ključavnico, vklop kamere. Vgrajeni 2 tipki za dva dodatna krmiljenja( drsna vrata, stopniščna luč...) Tipke za intercom do 8 notranjih enot. Priložen nosilec za stensko montažo. Barva: Ice bela.</t>
  </si>
  <si>
    <t>Dodatni napajalnik VAS/100.30 8TE</t>
  </si>
  <si>
    <t>Demontaža dela obstoječega strelovoda:
- lovilni vodi (cca 30m)
- 2x odvod po fasadi</t>
  </si>
  <si>
    <t>Svetilka zasilne razsvetljave Z01N, (4272) DESIGN LED TECH AT 11 W SE 1H IP40, tip kot npr. Beghelli ali enakovredno.</t>
  </si>
  <si>
    <t>Svetilka zasilne razsvetljave Z01, (4272+4266) DESIGN LED TECH AT 11 W SE 1H IP40, tip kot npr. Beghelli ali enakovredno.</t>
  </si>
  <si>
    <t>Svetilka zasilne razsvetljave Z03, (4273+4266+4268) DESIGN LED TECH AT 11 W SA 1H IP40, VISEČI DISPLAY "ravno", tip kot npr. Beghelli ali enakovredno.</t>
  </si>
  <si>
    <t>Svetilka zasilne razsvetljave Z04, (4273+4266+4267) DESIGN LED TECH AT 11 W SA 1H IP40, VISEČI DISPLAY "levo/desno", tip kot npr. Beghelli ali enakovredno</t>
  </si>
  <si>
    <r>
      <t>Fluorescenčna svetilka A1 tip 101 DP</t>
    </r>
    <r>
      <rPr>
        <sz val="10"/>
        <rFont val="Arial CE"/>
        <family val="0"/>
      </rPr>
      <t xml:space="preserve"> 4x14W T16 EB, IP20, komplet s sijalkami 14W/840</t>
    </r>
    <r>
      <rPr>
        <sz val="10"/>
        <rFont val="Arial CE"/>
        <family val="2"/>
      </rPr>
      <t>, za vgradjo v spuščeni strop raster 600x600mm, kot npr. Intra ali enakovredno</t>
    </r>
  </si>
  <si>
    <r>
      <t>Fluorescenčna svetilka A2 tip 201 DP</t>
    </r>
    <r>
      <rPr>
        <sz val="10"/>
        <rFont val="Arial CE"/>
        <family val="0"/>
      </rPr>
      <t xml:space="preserve"> 4x14W T16 EB, IP20, komplet s sijalkami 14W/840</t>
    </r>
    <r>
      <rPr>
        <sz val="10"/>
        <rFont val="Arial CE"/>
        <family val="2"/>
      </rPr>
      <t>, nadgradna, 600x600mm, kot npr. Intra ali enakovredno</t>
    </r>
  </si>
  <si>
    <t>Fluorescenčna svetilka B1 tip MODUS Q DI HDP 2xTL16/49W 840 HFP, IP20, komplet s sijalkami 49W/840, obešalnim priborom, kot npr. Intra ali enakovredno</t>
  </si>
  <si>
    <t>Fluorescenčna svetilka B2 tip MODUS Q DI HDP 1xTL16/49W 840 HFP, IP20, komplet s sijalkami 49W/840, obešalnim priborom, kot npr. Intra ali enakovredno</t>
  </si>
  <si>
    <t>Fluorescenčna svetilka C1 tip 5700 2xTL16 49W/840 HFP PI, IP65, komplet s sijalkami 49W/840, za nadometno montažo, kot npr. Intra ali enakovredno</t>
  </si>
  <si>
    <t>LED svetilka D1 tip NITOR LED RV WH 2000 16W 4000K, IP20, LED modul 2000 lm, za vgradnjo v spuščeni strop, kot npr. Intra ali enakovredno</t>
  </si>
  <si>
    <t>LED svetilka D2 tip NITOR LED RV WH 2500 27W 4000K, IP20, LED modul 2500 lm, za vgradnjo v spuščeni strop, kot npr. Intra ali enakovredno</t>
  </si>
  <si>
    <t>Nadgradna LED svetilka D3 tip NITOR C LED WH 2500 27W 4000K, IP20, LED modul 2500 lm, za nadgradno montažo, kot npr. Intra ali enakovredno</t>
  </si>
  <si>
    <r>
      <t>Fluorescenčna svetilka E1 tip 5531</t>
    </r>
    <r>
      <rPr>
        <sz val="10"/>
        <rFont val="Arial CE"/>
        <family val="0"/>
      </rPr>
      <t xml:space="preserve"> 1x18W T8 EB, IP20, komplet s sijalkami 18W/840, kot npr. Intra ali enakovredno</t>
    </r>
  </si>
  <si>
    <r>
      <t>Stropni  IR senzor (podometni), 230V/50Hz, kot zaznavanja 360</t>
    </r>
    <r>
      <rPr>
        <sz val="10"/>
        <rFont val="Arial"/>
        <family val="0"/>
      </rPr>
      <t>° vodoravno</t>
    </r>
    <r>
      <rPr>
        <sz val="10"/>
        <rFont val="Arial CE"/>
        <family val="2"/>
      </rPr>
      <t>,  nastavitev časa 5s-15min, Obremenitev : max. 1000W (žarnica z žarilno    nitko), max. 500W (fluorescenčna žarnica).</t>
    </r>
    <r>
      <rPr>
        <sz val="10"/>
        <rFont val="Arial CE"/>
        <family val="0"/>
      </rPr>
      <t xml:space="preserve">
Tip: kot npr. STEINEL IS D360 ali enakovredno</t>
    </r>
  </si>
  <si>
    <r>
      <t>IR senzor, 230V/50Hz, kot zaznavanja 180°,  nastavitev časa 5s-15min, Obremenitev : max. 1000W (žarnica z žarilno    nitko), max. 500W (fluorescenčna žarnica).</t>
    </r>
    <r>
      <rPr>
        <sz val="10"/>
        <rFont val="Arial CE"/>
        <family val="0"/>
      </rPr>
      <t xml:space="preserve">
Tip: kot npr. STEINEL IS 2160 IR ali enakovredno</t>
    </r>
  </si>
  <si>
    <r>
      <t xml:space="preserve">Izdelava požarnega zaščitnega preboja skozi
požarne stene, ki so lahko masivni zidovi ali
stropi ali lahke predelne stene. Pri montaži je potrebno upoštevati enega ali več izmed sistemov proizvajalca 
</t>
    </r>
    <r>
      <rPr>
        <sz val="10"/>
        <rFont val="Arial CE"/>
        <family val="0"/>
      </rPr>
      <t>Tip: kot npr. TINDE ali enakovredno:
PiroFix sistem 16, PiroFix sis</t>
    </r>
  </si>
  <si>
    <t>Dobava in montaža (oprema kot npr. SCHRACK ali enakovredno)</t>
  </si>
  <si>
    <r>
      <t xml:space="preserve">El. razdelilnik </t>
    </r>
    <r>
      <rPr>
        <b/>
        <sz val="10"/>
        <rFont val="Arial"/>
        <family val="2"/>
      </rPr>
      <t>RP</t>
    </r>
    <r>
      <rPr>
        <sz val="10"/>
        <rFont val="Arial"/>
        <family val="2"/>
      </rPr>
      <t xml:space="preserve"> je predviden kot stenska podometna omara 800X1200X100 (ŠxVxG) / z podometnim okvirjem in zidno kadjo / enojna vrata / IP21 / RAL7035:</t>
    </r>
  </si>
  <si>
    <t>Dobava in montaža (kot npr. Schrack ali enakovredne komunikacijske omare)</t>
  </si>
  <si>
    <t>Dobava in montaža (oprema kot npr. Socomec ali enakovredno)</t>
  </si>
  <si>
    <t>Dobava in montaža, sistem mora omogočati povezavo z obstoječim sistemom (oprema kot npr. LST FI700 ali enakovredno)</t>
  </si>
  <si>
    <t>Dobava in montaža, sistem mora omogočati povezavo z obstoječim sistemom</t>
  </si>
  <si>
    <t>Dobava in montaža, kot npr. BPT ali enakovredno</t>
  </si>
  <si>
    <t>Dobava in montaža (kot npr. Hermi ali enakovredno)</t>
  </si>
  <si>
    <t>Terminal za kontrolo pristopa, priklop do štirih čitalnih mest, 230 VAC, do 500 uporabnikov, komplet z napajalnikom, priklop direktno v TCP/IP omrežje
Tip: kot npr. Četrta pot VT-500 ali enakovredno</t>
  </si>
  <si>
    <t>KONTROLA PRISTOPA</t>
  </si>
  <si>
    <t>Brezkontaktno čitalno mesto kompletno z ohišjem za notranjo montažo, z dodatnim šifratorjem, razdalja branja: 10-15 cm, barva ohišja se določi pred montažo
Tip: kot npr. Četrta pot CM03 TPL SF ali enakovredno</t>
  </si>
  <si>
    <t>Brezkontaktno čitalno mesto kompletno z ohišjem za notranjo montažo, razdalja branja: 10-15 cm, barva ohišja se določi pred montažo
Tip: kot npr. Četrta pot CM03 TPL ali enakovredno</t>
  </si>
  <si>
    <t>16-kanalna IP snemalna naprava, maks. 16x IP kamer, VGA in DisplayPort, 4x USB 2.0, 4x USB 3, 2x 1TB HDD, vsaj 4GB RAMa, Gigabit Ethernet, ohišje 1U 19", RAID, Onvif , Android &amp; iPhone App, z ustrezno videonadzorno programsko opremo, ki zdruzuje obstoječo JVC in novo opremo, brez PoE napajanja, deluje kot streznik in ne kot streznik/klient, kot npr. Hikvision DS-9816RS-LE ali enakovredno</t>
  </si>
  <si>
    <t>Namestitev in zagon sistema ter solanje:
- vključitev obstoječih 8 kamer
- vključitev novih kamer
- uporaba obstoječe snemalne naprave za namen varnostne kopije</t>
  </si>
  <si>
    <t>IP kamera 3 megapixel, Dome ohišje, 1/3" Progressive CMOS, 2048x1536@12.5fps, vari-focal objektiv 2,8 - 12 mm, auto-iris, 0.01 Lux@F1.2, 0 Lux@IR, ICR, 30m IR Range, vandal proof, DC12V/PoE, 3D DNR, DWDR, BLC, Onvif, kot npr. Hikvision DS-2CD2732-I ali enakovredno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</si>
</sst>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(* #,##0.00_);_(* \(#,##0.00\);_(* &quot;-&quot;??_);_(@_)"/>
    <numFmt numFmtId="173" formatCode="00&quot;.&quot;"/>
    <numFmt numFmtId="174" formatCode="0.0"/>
    <numFmt numFmtId="175" formatCode="#,##0.00\ [$SIT-424]"/>
    <numFmt numFmtId="176" formatCode="#,##0.00\ [$EUR]"/>
    <numFmt numFmtId="177" formatCode="_-* #,##0\ _S_I_T_-;\-* #,##0\ _S_I_T_-;_-* &quot;-&quot;??\ _S_I_T_-;_-@_-"/>
    <numFmt numFmtId="178" formatCode="#,##0.0"/>
    <numFmt numFmtId="179" formatCode="&quot;True&quot;;&quot;True&quot;;&quot;False&quot;"/>
    <numFmt numFmtId="180" formatCode="&quot;On&quot;;&quot;On&quot;;&quot;Off&quot;"/>
    <numFmt numFmtId="181" formatCode="[$-424]d\.\ mmmm\ yyyy"/>
    <numFmt numFmtId="182" formatCode="#,##0.00\ &quot;SIT&quot;"/>
    <numFmt numFmtId="183" formatCode="#,##0.00##;\-#,##0.00##;0.00"/>
    <numFmt numFmtId="184" formatCode="###,###,###,##0.00##"/>
    <numFmt numFmtId="185" formatCode="#,##0_ ;\-#,##0\ "/>
    <numFmt numFmtId="186" formatCode="_-* #,##0.00\ _k_n_-;\-* #,##0.00\ _k_n_-;_-* &quot;-&quot;??\ _k_n_-;_-@_-"/>
    <numFmt numFmtId="187" formatCode="_-* #,##0.00\ [$€]_-;\-* #,##0.00\ [$€]_-;_-* &quot;-&quot;??\ [$€]_-;_-@_-"/>
    <numFmt numFmtId="188" formatCode="0.00;[Red]0.00"/>
    <numFmt numFmtId="189" formatCode="[$€-2]\ #,##0.00_);[Red]\([$€-2]\ #,##0.00\)"/>
    <numFmt numFmtId="190" formatCode="#,##0.00_ ;\-#,##0.00\ "/>
    <numFmt numFmtId="191" formatCode="#,##0.00\ [$€-1]"/>
    <numFmt numFmtId="192" formatCode="_-* #,##0.00\ [$€-1]_-;\-* #,##0.00\ [$€-1]_-;_-* &quot;-&quot;??\ [$€-1]_-;_-@_-"/>
    <numFmt numFmtId="193" formatCode="#,##0.00\ [$kn-41A]"/>
    <numFmt numFmtId="194" formatCode="#,##0\ [$EUR]"/>
    <numFmt numFmtId="195" formatCode="#,##0.00\ _S_I_T"/>
    <numFmt numFmtId="196" formatCode="\$#,##0.00_);\-\$#,##0.00"/>
    <numFmt numFmtId="197" formatCode="0.000"/>
    <numFmt numFmtId="198" formatCode="#,##0.00\ [$€-424];[Red]\-#,##0.00\ [$€-424]"/>
    <numFmt numFmtId="199" formatCode="#,##0.00\ \€"/>
    <numFmt numFmtId="200" formatCode="0.0%"/>
    <numFmt numFmtId="201" formatCode="#,##0.0_ ;\-#,##0.0\ "/>
    <numFmt numFmtId="202" formatCode="_-* #,##0.00\ _S_I_T_-;\-* #,##0.00\ _S_I_T_-;_-* \-??\ _S_I_T_-;_-@_-"/>
    <numFmt numFmtId="203" formatCode="#,##0.00\ &quot;€&quot;"/>
    <numFmt numFmtId="204" formatCode="#,##0.000"/>
    <numFmt numFmtId="205" formatCode="_-* #,##0.000\ [$€-1]_-;\-* #,##0.000\ [$€-1]_-;_-* &quot;-&quot;??\ [$€-1]_-;_-@_-"/>
  </numFmts>
  <fonts count="79">
    <font>
      <sz val="10"/>
      <name val="Arial"/>
      <family val="0"/>
    </font>
    <font>
      <u val="single"/>
      <sz val="9"/>
      <color indexed="36"/>
      <name val="Courier"/>
      <family val="3"/>
    </font>
    <font>
      <u val="single"/>
      <sz val="9"/>
      <color indexed="12"/>
      <name val="Courier"/>
      <family val="3"/>
    </font>
    <font>
      <sz val="10"/>
      <name val="Gatineau"/>
      <family val="0"/>
    </font>
    <font>
      <sz val="12"/>
      <name val="Courier"/>
      <family val="3"/>
    </font>
    <font>
      <sz val="11"/>
      <name val="Tahoma"/>
      <family val="2"/>
    </font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sz val="10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8"/>
      <name val="Sans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Times New Roman CE"/>
      <family val="0"/>
    </font>
    <font>
      <u val="single"/>
      <sz val="10"/>
      <name val="Times New Roman CE"/>
      <family val="1"/>
    </font>
    <font>
      <sz val="8"/>
      <name val="Arial CE"/>
      <family val="2"/>
    </font>
    <font>
      <vertAlign val="superscript"/>
      <sz val="10"/>
      <name val="Arial CE"/>
      <family val="0"/>
    </font>
    <font>
      <sz val="8"/>
      <color indexed="10"/>
      <name val="Arial CE"/>
      <family val="2"/>
    </font>
    <font>
      <b/>
      <sz val="8"/>
      <name val="Arial"/>
      <family val="2"/>
    </font>
    <font>
      <sz val="11"/>
      <name val="Times New Roman CE"/>
      <family val="1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Times New Roman"/>
      <family val="2"/>
    </font>
    <font>
      <sz val="10"/>
      <color indexed="8"/>
      <name val="Tahom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/>
    </border>
  </borders>
  <cellStyleXfs count="2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6" fillId="3" borderId="0" applyNumberFormat="0" applyBorder="0" applyAlignment="0" applyProtection="0"/>
    <xf numFmtId="0" fontId="36" fillId="20" borderId="1" applyNumberFormat="0" applyAlignment="0" applyProtection="0"/>
    <xf numFmtId="0" fontId="25" fillId="21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22" borderId="0" applyNumberFormat="0" applyBorder="0" applyAlignment="0" applyProtection="0"/>
    <xf numFmtId="187" fontId="6" fillId="0" borderId="0" applyFont="0" applyFill="0" applyBorder="0" applyAlignment="0" applyProtection="0"/>
    <xf numFmtId="0" fontId="49" fillId="0" borderId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7" borderId="1" applyNumberFormat="0" applyAlignment="0" applyProtection="0"/>
    <xf numFmtId="0" fontId="22" fillId="20" borderId="6" applyNumberFormat="0" applyAlignment="0" applyProtection="0"/>
    <xf numFmtId="0" fontId="22" fillId="20" borderId="6" applyNumberFormat="0" applyAlignment="0" applyProtection="0"/>
    <xf numFmtId="0" fontId="35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31" fillId="0" borderId="3" applyNumberFormat="0" applyFill="0" applyAlignment="0" applyProtection="0"/>
    <xf numFmtId="0" fontId="62" fillId="0" borderId="9" applyNumberFormat="0" applyFill="0" applyAlignment="0" applyProtection="0"/>
    <xf numFmtId="0" fontId="32" fillId="0" borderId="4" applyNumberFormat="0" applyFill="0" applyAlignment="0" applyProtection="0"/>
    <xf numFmtId="0" fontId="63" fillId="0" borderId="10" applyNumberFormat="0" applyFill="0" applyAlignment="0" applyProtection="0"/>
    <xf numFmtId="0" fontId="3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" fillId="0" borderId="0">
      <alignment vertical="top"/>
      <protection/>
    </xf>
    <xf numFmtId="0" fontId="66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4" fillId="23" borderId="0" applyNumberFormat="0" applyBorder="0" applyAlignment="0" applyProtection="0"/>
    <xf numFmtId="0" fontId="68" fillId="24" borderId="0" applyNumberFormat="0" applyBorder="0" applyAlignment="0" applyProtection="0"/>
    <xf numFmtId="0" fontId="34" fillId="23" borderId="0" applyNumberFormat="0" applyBorder="0" applyAlignment="0" applyProtection="0"/>
    <xf numFmtId="0" fontId="6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37" fontId="4" fillId="0" borderId="0">
      <alignment/>
      <protection/>
    </xf>
    <xf numFmtId="0" fontId="6" fillId="0" borderId="0">
      <alignment/>
      <protection/>
    </xf>
    <xf numFmtId="0" fontId="19" fillId="25" borderId="11" applyNumberFormat="0" applyFon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6" borderId="12" applyNumberFormat="0" applyFont="0" applyAlignment="0" applyProtection="0"/>
    <xf numFmtId="0" fontId="0" fillId="25" borderId="11" applyNumberFormat="0" applyFont="0" applyAlignment="0" applyProtection="0"/>
    <xf numFmtId="0" fontId="0" fillId="25" borderId="11" applyNumberFormat="0" applyFont="0" applyAlignment="0" applyProtection="0"/>
    <xf numFmtId="0" fontId="0" fillId="25" borderId="11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20" fillId="16" borderId="0" applyNumberFormat="0" applyBorder="0" applyAlignment="0" applyProtection="0"/>
    <xf numFmtId="0" fontId="70" fillId="28" borderId="0" applyNumberFormat="0" applyBorder="0" applyAlignment="0" applyProtection="0"/>
    <xf numFmtId="0" fontId="20" fillId="17" borderId="0" applyNumberFormat="0" applyBorder="0" applyAlignment="0" applyProtection="0"/>
    <xf numFmtId="0" fontId="70" fillId="29" borderId="0" applyNumberFormat="0" applyBorder="0" applyAlignment="0" applyProtection="0"/>
    <xf numFmtId="0" fontId="20" fillId="18" borderId="0" applyNumberFormat="0" applyBorder="0" applyAlignment="0" applyProtection="0"/>
    <xf numFmtId="0" fontId="70" fillId="30" borderId="0" applyNumberFormat="0" applyBorder="0" applyAlignment="0" applyProtection="0"/>
    <xf numFmtId="0" fontId="20" fillId="13" borderId="0" applyNumberFormat="0" applyBorder="0" applyAlignment="0" applyProtection="0"/>
    <xf numFmtId="0" fontId="70" fillId="31" borderId="0" applyNumberFormat="0" applyBorder="0" applyAlignment="0" applyProtection="0"/>
    <xf numFmtId="0" fontId="20" fillId="14" borderId="0" applyNumberFormat="0" applyBorder="0" applyAlignment="0" applyProtection="0"/>
    <xf numFmtId="0" fontId="70" fillId="32" borderId="0" applyNumberFormat="0" applyBorder="0" applyAlignment="0" applyProtection="0"/>
    <xf numFmtId="0" fontId="20" fillId="19" borderId="0" applyNumberFormat="0" applyBorder="0" applyAlignment="0" applyProtection="0"/>
    <xf numFmtId="0" fontId="71" fillId="0" borderId="13" applyNumberFormat="0" applyFill="0" applyAlignment="0" applyProtection="0"/>
    <xf numFmtId="0" fontId="35" fillId="0" borderId="7" applyNumberFormat="0" applyFill="0" applyAlignment="0" applyProtection="0"/>
    <xf numFmtId="0" fontId="72" fillId="33" borderId="14" applyNumberFormat="0" applyAlignment="0" applyProtection="0"/>
    <xf numFmtId="0" fontId="25" fillId="21" borderId="2" applyNumberFormat="0" applyAlignment="0" applyProtection="0"/>
    <xf numFmtId="0" fontId="73" fillId="34" borderId="15" applyNumberFormat="0" applyAlignment="0" applyProtection="0"/>
    <xf numFmtId="0" fontId="36" fillId="20" borderId="1" applyNumberFormat="0" applyAlignment="0" applyProtection="0"/>
    <xf numFmtId="0" fontId="74" fillId="35" borderId="0" applyNumberFormat="0" applyBorder="0" applyAlignment="0" applyProtection="0"/>
    <xf numFmtId="0" fontId="26" fillId="3" borderId="0" applyNumberFormat="0" applyBorder="0" applyAlignment="0" applyProtection="0"/>
    <xf numFmtId="0" fontId="29" fillId="0" borderId="0">
      <alignment/>
      <protection/>
    </xf>
    <xf numFmtId="0" fontId="40" fillId="0" borderId="0">
      <alignment/>
      <protection/>
    </xf>
    <xf numFmtId="0" fontId="28" fillId="0" borderId="1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5" fillId="36" borderId="15" applyNumberFormat="0" applyAlignment="0" applyProtection="0"/>
    <xf numFmtId="0" fontId="27" fillId="7" borderId="1" applyNumberFormat="0" applyAlignment="0" applyProtection="0"/>
    <xf numFmtId="0" fontId="76" fillId="0" borderId="17" applyNumberFormat="0" applyFill="0" applyAlignment="0" applyProtection="0"/>
    <xf numFmtId="0" fontId="28" fillId="0" borderId="16" applyNumberFormat="0" applyFill="0" applyAlignment="0" applyProtection="0"/>
  </cellStyleXfs>
  <cellXfs count="448">
    <xf numFmtId="0" fontId="0" fillId="0" borderId="0" xfId="0" applyAlignment="1">
      <alignment/>
    </xf>
    <xf numFmtId="0" fontId="6" fillId="0" borderId="0" xfId="117" applyFont="1" applyFill="1">
      <alignment/>
      <protection/>
    </xf>
    <xf numFmtId="17" fontId="6" fillId="0" borderId="0" xfId="117" applyNumberFormat="1" applyFont="1" applyFill="1">
      <alignment/>
      <protection/>
    </xf>
    <xf numFmtId="172" fontId="0" fillId="0" borderId="0" xfId="218" applyFont="1" applyFill="1" applyBorder="1" applyAlignment="1">
      <alignment horizontal="right"/>
    </xf>
    <xf numFmtId="0" fontId="10" fillId="0" borderId="0" xfId="219" applyNumberFormat="1" applyFont="1" applyFill="1" applyBorder="1" applyAlignment="1">
      <alignment horizontal="left"/>
    </xf>
    <xf numFmtId="0" fontId="0" fillId="0" borderId="0" xfId="219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117" applyFont="1" applyFill="1" applyAlignment="1">
      <alignment horizontal="right"/>
      <protection/>
    </xf>
    <xf numFmtId="0" fontId="0" fillId="0" borderId="0" xfId="117" applyFont="1" applyFill="1">
      <alignment/>
      <protection/>
    </xf>
    <xf numFmtId="0" fontId="9" fillId="0" borderId="0" xfId="117" applyFont="1" applyFill="1">
      <alignment/>
      <protection/>
    </xf>
    <xf numFmtId="175" fontId="0" fillId="0" borderId="0" xfId="218" applyNumberFormat="1" applyFont="1" applyFill="1" applyAlignment="1">
      <alignment/>
    </xf>
    <xf numFmtId="0" fontId="0" fillId="0" borderId="18" xfId="117" applyFont="1" applyFill="1" applyBorder="1" applyAlignment="1">
      <alignment horizontal="right"/>
      <protection/>
    </xf>
    <xf numFmtId="0" fontId="0" fillId="0" borderId="18" xfId="117" applyFont="1" applyFill="1" applyBorder="1">
      <alignment/>
      <protection/>
    </xf>
    <xf numFmtId="0" fontId="9" fillId="0" borderId="0" xfId="117" applyFont="1" applyFill="1" applyAlignment="1">
      <alignment horizontal="right"/>
      <protection/>
    </xf>
    <xf numFmtId="0" fontId="5" fillId="0" borderId="0" xfId="117" applyFont="1" applyFill="1" applyAlignment="1">
      <alignment horizontal="right"/>
      <protection/>
    </xf>
    <xf numFmtId="0" fontId="5" fillId="0" borderId="0" xfId="117" applyFont="1" applyFill="1">
      <alignment/>
      <protection/>
    </xf>
    <xf numFmtId="0" fontId="8" fillId="0" borderId="0" xfId="117" applyFont="1" applyFill="1">
      <alignment/>
      <protection/>
    </xf>
    <xf numFmtId="0" fontId="7" fillId="0" borderId="0" xfId="117" applyFont="1" applyFill="1">
      <alignment/>
      <protection/>
    </xf>
    <xf numFmtId="0" fontId="6" fillId="0" borderId="0" xfId="117" applyFill="1">
      <alignment/>
      <protection/>
    </xf>
    <xf numFmtId="0" fontId="8" fillId="0" borderId="0" xfId="117" applyFont="1" applyFill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49" fontId="8" fillId="0" borderId="0" xfId="117" applyNumberFormat="1" applyFont="1" applyFill="1" applyAlignment="1">
      <alignment horizontal="center"/>
      <protection/>
    </xf>
    <xf numFmtId="49" fontId="0" fillId="0" borderId="0" xfId="117" applyNumberFormat="1" applyFont="1" applyFill="1" applyAlignment="1">
      <alignment horizontal="center"/>
      <protection/>
    </xf>
    <xf numFmtId="16" fontId="0" fillId="0" borderId="0" xfId="117" applyNumberFormat="1" applyFont="1" applyFill="1">
      <alignment/>
      <protection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9" fillId="0" borderId="0" xfId="96" applyFont="1" applyFill="1" applyAlignment="1">
      <alignment horizontal="right" vertical="center"/>
      <protection/>
    </xf>
    <xf numFmtId="199" fontId="0" fillId="0" borderId="0" xfId="0" applyNumberFormat="1" applyFont="1" applyFill="1" applyAlignment="1" applyProtection="1">
      <alignment horizontal="right" wrapText="1"/>
      <protection/>
    </xf>
    <xf numFmtId="199" fontId="0" fillId="0" borderId="0" xfId="0" applyNumberFormat="1" applyFont="1" applyFill="1" applyBorder="1" applyAlignment="1" applyProtection="1">
      <alignment horizontal="right"/>
      <protection locked="0"/>
    </xf>
    <xf numFmtId="199" fontId="6" fillId="0" borderId="0" xfId="184" applyNumberFormat="1" applyFont="1" applyFill="1" applyBorder="1" applyAlignment="1" applyProtection="1">
      <alignment horizontal="right"/>
      <protection locked="0"/>
    </xf>
    <xf numFmtId="199" fontId="6" fillId="0" borderId="0" xfId="184" applyNumberFormat="1" applyFont="1" applyFill="1" applyAlignment="1" applyProtection="1">
      <alignment horizontal="right"/>
      <protection locked="0"/>
    </xf>
    <xf numFmtId="199" fontId="6" fillId="0" borderId="0" xfId="171" applyNumberFormat="1" applyFont="1" applyFill="1" applyAlignment="1" applyProtection="1">
      <alignment horizontal="right" wrapText="1"/>
      <protection locked="0"/>
    </xf>
    <xf numFmtId="199" fontId="0" fillId="0" borderId="0" xfId="117" applyNumberFormat="1" applyFont="1" applyFill="1">
      <alignment/>
      <protection/>
    </xf>
    <xf numFmtId="199" fontId="0" fillId="0" borderId="0" xfId="218" applyNumberFormat="1" applyFont="1" applyFill="1" applyBorder="1" applyAlignment="1">
      <alignment/>
    </xf>
    <xf numFmtId="199" fontId="0" fillId="0" borderId="18" xfId="218" applyNumberFormat="1" applyFont="1" applyFill="1" applyBorder="1" applyAlignment="1">
      <alignment/>
    </xf>
    <xf numFmtId="199" fontId="0" fillId="0" borderId="0" xfId="218" applyNumberFormat="1" applyFont="1" applyFill="1" applyAlignment="1">
      <alignment/>
    </xf>
    <xf numFmtId="199" fontId="0" fillId="0" borderId="0" xfId="218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9" fontId="5" fillId="0" borderId="0" xfId="117" applyNumberFormat="1" applyFont="1" applyFill="1">
      <alignment/>
      <protection/>
    </xf>
    <xf numFmtId="199" fontId="0" fillId="0" borderId="0" xfId="0" applyNumberFormat="1" applyFont="1" applyFill="1" applyBorder="1" applyAlignment="1" applyProtection="1">
      <alignment horizontal="right" wrapText="1"/>
      <protection locked="0"/>
    </xf>
    <xf numFmtId="199" fontId="0" fillId="0" borderId="0" xfId="118" applyNumberFormat="1" applyFont="1" applyFill="1" applyBorder="1" applyAlignment="1" applyProtection="1">
      <alignment horizontal="right" wrapText="1"/>
      <protection/>
    </xf>
    <xf numFmtId="199" fontId="6" fillId="0" borderId="0" xfId="171" applyNumberFormat="1" applyFont="1" applyFill="1" applyBorder="1" applyAlignment="1" applyProtection="1">
      <alignment/>
      <protection locked="0"/>
    </xf>
    <xf numFmtId="199" fontId="0" fillId="0" borderId="0" xfId="0" applyNumberFormat="1" applyFont="1" applyFill="1" applyBorder="1" applyAlignment="1" applyProtection="1">
      <alignment horizontal="right" wrapText="1"/>
      <protection/>
    </xf>
    <xf numFmtId="199" fontId="0" fillId="0" borderId="0" xfId="96" applyNumberFormat="1" applyFont="1" applyFill="1" applyAlignment="1" applyProtection="1">
      <alignment horizontal="right" wrapText="1"/>
      <protection/>
    </xf>
    <xf numFmtId="199" fontId="6" fillId="0" borderId="0" xfId="171" applyNumberFormat="1" applyFont="1" applyFill="1" applyBorder="1" applyAlignment="1" applyProtection="1">
      <alignment horizontal="right"/>
      <protection locked="0"/>
    </xf>
    <xf numFmtId="199" fontId="6" fillId="0" borderId="0" xfId="171" applyNumberFormat="1" applyFont="1" applyFill="1" applyBorder="1" applyAlignment="1" applyProtection="1">
      <alignment horizontal="right" wrapText="1"/>
      <protection locked="0"/>
    </xf>
    <xf numFmtId="199" fontId="9" fillId="0" borderId="19" xfId="218" applyNumberFormat="1" applyFont="1" applyFill="1" applyBorder="1" applyAlignment="1">
      <alignment/>
    </xf>
    <xf numFmtId="19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top" wrapText="1"/>
      <protection/>
    </xf>
    <xf numFmtId="199" fontId="39" fillId="0" borderId="0" xfId="184" applyNumberFormat="1" applyFont="1" applyFill="1" applyBorder="1" applyAlignment="1" applyProtection="1">
      <alignment horizontal="right"/>
      <protection locked="0"/>
    </xf>
    <xf numFmtId="199" fontId="0" fillId="0" borderId="0" xfId="0" applyNumberFormat="1" applyFont="1" applyFill="1" applyAlignment="1" applyProtection="1">
      <alignment horizontal="right" vertical="top" wrapText="1"/>
      <protection/>
    </xf>
    <xf numFmtId="199" fontId="0" fillId="0" borderId="0" xfId="0" applyNumberFormat="1" applyFont="1" applyFill="1" applyBorder="1" applyAlignment="1" applyProtection="1">
      <alignment horizontal="right" vertical="top" wrapText="1"/>
      <protection/>
    </xf>
    <xf numFmtId="49" fontId="9" fillId="0" borderId="0" xfId="219" applyNumberFormat="1" applyFont="1" applyFill="1" applyBorder="1" applyAlignment="1" applyProtection="1">
      <alignment horizontal="center" vertical="top" wrapText="1"/>
      <protection/>
    </xf>
    <xf numFmtId="0" fontId="9" fillId="0" borderId="0" xfId="219" applyNumberFormat="1" applyFont="1" applyFill="1" applyBorder="1" applyAlignment="1" applyProtection="1">
      <alignment horizontal="left" wrapText="1"/>
      <protection/>
    </xf>
    <xf numFmtId="174" fontId="0" fillId="0" borderId="0" xfId="219" applyNumberFormat="1" applyFont="1" applyFill="1" applyBorder="1" applyAlignment="1" applyProtection="1">
      <alignment horizontal="center" wrapText="1"/>
      <protection/>
    </xf>
    <xf numFmtId="4" fontId="9" fillId="0" borderId="0" xfId="219" applyNumberFormat="1" applyFont="1" applyFill="1" applyBorder="1" applyAlignment="1" applyProtection="1">
      <alignment horizontal="center" wrapText="1"/>
      <protection/>
    </xf>
    <xf numFmtId="199" fontId="9" fillId="0" borderId="0" xfId="219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73" fontId="44" fillId="0" borderId="20" xfId="185" applyNumberFormat="1" applyFont="1" applyFill="1" applyBorder="1" applyAlignment="1" applyProtection="1">
      <alignment horizontal="center"/>
      <protection/>
    </xf>
    <xf numFmtId="0" fontId="44" fillId="0" borderId="21" xfId="0" applyNumberFormat="1" applyFont="1" applyFill="1" applyBorder="1" applyAlignment="1" applyProtection="1">
      <alignment horizontal="center"/>
      <protection/>
    </xf>
    <xf numFmtId="178" fontId="44" fillId="0" borderId="21" xfId="0" applyNumberFormat="1" applyFont="1" applyFill="1" applyBorder="1" applyAlignment="1" applyProtection="1">
      <alignment horizontal="center"/>
      <protection/>
    </xf>
    <xf numFmtId="199" fontId="44" fillId="0" borderId="21" xfId="185" applyNumberFormat="1" applyFont="1" applyFill="1" applyBorder="1" applyAlignment="1" applyProtection="1">
      <alignment horizontal="right"/>
      <protection/>
    </xf>
    <xf numFmtId="199" fontId="44" fillId="0" borderId="22" xfId="185" applyNumberFormat="1" applyFont="1" applyFill="1" applyBorder="1" applyAlignment="1" applyProtection="1">
      <alignment horizontal="right"/>
      <protection/>
    </xf>
    <xf numFmtId="173" fontId="18" fillId="0" borderId="0" xfId="128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129" applyFont="1" applyFill="1" applyBorder="1" applyAlignment="1" applyProtection="1">
      <alignment horizontal="center" vertical="top" wrapText="1"/>
      <protection/>
    </xf>
    <xf numFmtId="178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99" fontId="0" fillId="0" borderId="18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right" vertical="top" wrapText="1"/>
      <protection/>
    </xf>
    <xf numFmtId="178" fontId="0" fillId="0" borderId="0" xfId="0" applyNumberFormat="1" applyFont="1" applyFill="1" applyBorder="1" applyAlignment="1" applyProtection="1">
      <alignment horizontal="center" vertical="top"/>
      <protection/>
    </xf>
    <xf numFmtId="199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219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Alignment="1" applyProtection="1">
      <alignment/>
      <protection/>
    </xf>
    <xf numFmtId="199" fontId="6" fillId="0" borderId="0" xfId="171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17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wrapText="1"/>
      <protection/>
    </xf>
    <xf numFmtId="200" fontId="6" fillId="0" borderId="0" xfId="0" applyNumberFormat="1" applyFont="1" applyFill="1" applyAlignment="1" applyProtection="1">
      <alignment horizontal="center" vertical="top" wrapText="1"/>
      <protection/>
    </xf>
    <xf numFmtId="199" fontId="6" fillId="0" borderId="0" xfId="171" applyNumberFormat="1" applyFont="1" applyFill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177" fontId="6" fillId="0" borderId="0" xfId="171" applyNumberFormat="1" applyFont="1" applyFill="1" applyBorder="1" applyAlignment="1" applyProtection="1">
      <alignment horizontal="center" wrapText="1"/>
      <protection/>
    </xf>
    <xf numFmtId="199" fontId="6" fillId="0" borderId="0" xfId="171" applyNumberFormat="1" applyFont="1" applyFill="1" applyBorder="1" applyAlignment="1" applyProtection="1">
      <alignment horizontal="right" vertical="top" wrapText="1"/>
      <protection/>
    </xf>
    <xf numFmtId="199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Alignment="1" applyProtection="1">
      <alignment vertical="top"/>
      <protection/>
    </xf>
    <xf numFmtId="173" fontId="44" fillId="0" borderId="23" xfId="0" applyNumberFormat="1" applyFont="1" applyFill="1" applyBorder="1" applyAlignment="1" applyProtection="1">
      <alignment horizontal="center"/>
      <protection/>
    </xf>
    <xf numFmtId="0" fontId="9" fillId="0" borderId="24" xfId="219" applyNumberFormat="1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199" fontId="11" fillId="0" borderId="2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178" fontId="0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178" fontId="6" fillId="0" borderId="0" xfId="0" applyNumberFormat="1" applyFont="1" applyFill="1" applyAlignment="1" applyProtection="1">
      <alignment horizontal="center"/>
      <protection/>
    </xf>
    <xf numFmtId="199" fontId="6" fillId="0" borderId="0" xfId="184" applyNumberFormat="1" applyFont="1" applyFill="1" applyAlignment="1" applyProtection="1">
      <alignment horizontal="right"/>
      <protection/>
    </xf>
    <xf numFmtId="200" fontId="6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77" fontId="6" fillId="0" borderId="0" xfId="171" applyNumberFormat="1" applyFont="1" applyFill="1" applyBorder="1" applyAlignment="1" applyProtection="1">
      <alignment horizontal="right"/>
      <protection/>
    </xf>
    <xf numFmtId="199" fontId="6" fillId="0" borderId="0" xfId="171" applyNumberFormat="1" applyFont="1" applyFill="1" applyBorder="1" applyAlignment="1" applyProtection="1">
      <alignment horizontal="right"/>
      <protection/>
    </xf>
    <xf numFmtId="199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 wrapText="1"/>
      <protection/>
    </xf>
    <xf numFmtId="199" fontId="0" fillId="0" borderId="0" xfId="0" applyNumberFormat="1" applyFill="1" applyAlignment="1" applyProtection="1">
      <alignment horizontal="right" wrapText="1"/>
      <protection/>
    </xf>
    <xf numFmtId="199" fontId="0" fillId="0" borderId="0" xfId="0" applyNumberFormat="1" applyFont="1" applyFill="1" applyBorder="1" applyAlignment="1" applyProtection="1">
      <alignment/>
      <protection locked="0"/>
    </xf>
    <xf numFmtId="49" fontId="9" fillId="0" borderId="0" xfId="219" applyNumberFormat="1" applyFont="1" applyFill="1" applyBorder="1" applyAlignment="1" applyProtection="1">
      <alignment horizontal="center" wrapText="1"/>
      <protection/>
    </xf>
    <xf numFmtId="174" fontId="0" fillId="0" borderId="0" xfId="219" applyNumberFormat="1" applyFont="1" applyFill="1" applyBorder="1" applyAlignment="1" applyProtection="1">
      <alignment horizontal="left" wrapText="1"/>
      <protection/>
    </xf>
    <xf numFmtId="49" fontId="9" fillId="0" borderId="0" xfId="219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173" fontId="0" fillId="0" borderId="0" xfId="128" applyNumberFormat="1" applyFont="1" applyFill="1" applyBorder="1" applyAlignment="1" applyProtection="1">
      <alignment horizontal="left" vertical="center" wrapText="1"/>
      <protection/>
    </xf>
    <xf numFmtId="0" fontId="14" fillId="0" borderId="0" xfId="128" applyNumberFormat="1" applyFont="1" applyFill="1" applyBorder="1" applyAlignment="1" applyProtection="1">
      <alignment horizontal="center" vertical="center" wrapText="1"/>
      <protection/>
    </xf>
    <xf numFmtId="0" fontId="14" fillId="0" borderId="0" xfId="128" applyNumberFormat="1" applyFont="1" applyFill="1" applyBorder="1" applyAlignment="1" applyProtection="1">
      <alignment horizontal="left" vertical="center" wrapText="1"/>
      <protection/>
    </xf>
    <xf numFmtId="174" fontId="14" fillId="0" borderId="0" xfId="128" applyNumberFormat="1" applyFont="1" applyFill="1" applyBorder="1" applyAlignment="1" applyProtection="1">
      <alignment horizontal="center" vertical="center" wrapText="1"/>
      <protection/>
    </xf>
    <xf numFmtId="199" fontId="14" fillId="0" borderId="0" xfId="61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9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199" fontId="0" fillId="0" borderId="0" xfId="0" applyNumberFormat="1" applyFont="1" applyFill="1" applyBorder="1" applyAlignment="1" applyProtection="1">
      <alignment/>
      <protection/>
    </xf>
    <xf numFmtId="177" fontId="0" fillId="0" borderId="0" xfId="171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vertical="top"/>
      <protection/>
    </xf>
    <xf numFmtId="199" fontId="6" fillId="0" borderId="24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vertical="top" wrapText="1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99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178" fontId="0" fillId="0" borderId="0" xfId="0" applyNumberFormat="1" applyFont="1" applyFill="1" applyBorder="1" applyAlignment="1" applyProtection="1">
      <alignment horizontal="center" wrapText="1"/>
      <protection/>
    </xf>
    <xf numFmtId="173" fontId="0" fillId="0" borderId="0" xfId="128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99" fontId="6" fillId="0" borderId="0" xfId="171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177" fontId="6" fillId="0" borderId="0" xfId="171" applyNumberFormat="1" applyFont="1" applyFill="1" applyBorder="1" applyAlignment="1" applyProtection="1">
      <alignment horizontal="distributed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19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99" fontId="9" fillId="0" borderId="0" xfId="0" applyNumberFormat="1" applyFont="1" applyFill="1" applyBorder="1" applyAlignment="1" applyProtection="1">
      <alignment/>
      <protection/>
    </xf>
    <xf numFmtId="0" fontId="9" fillId="0" borderId="0" xfId="128" applyNumberFormat="1" applyFont="1" applyFill="1" applyBorder="1" applyAlignment="1" applyProtection="1">
      <alignment horizontal="left" vertical="center" wrapText="1"/>
      <protection/>
    </xf>
    <xf numFmtId="0" fontId="0" fillId="0" borderId="0" xfId="128" applyNumberFormat="1" applyFont="1" applyFill="1" applyBorder="1" applyAlignment="1" applyProtection="1">
      <alignment horizontal="center" vertical="center" wrapText="1"/>
      <protection/>
    </xf>
    <xf numFmtId="174" fontId="0" fillId="0" borderId="0" xfId="128" applyNumberFormat="1" applyFont="1" applyFill="1" applyBorder="1" applyAlignment="1" applyProtection="1">
      <alignment horizontal="center" vertical="top" wrapText="1"/>
      <protection/>
    </xf>
    <xf numFmtId="199" fontId="0" fillId="0" borderId="0" xfId="61" applyNumberFormat="1" applyFont="1" applyFill="1" applyBorder="1" applyAlignment="1" applyProtection="1">
      <alignment horizontal="right" vertical="top"/>
      <protection/>
    </xf>
    <xf numFmtId="199" fontId="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177" fontId="6" fillId="0" borderId="0" xfId="171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173" fontId="0" fillId="0" borderId="0" xfId="128" applyNumberFormat="1" applyFont="1" applyFill="1" applyBorder="1" applyAlignment="1" applyProtection="1">
      <alignment horizontal="center" vertical="center" wrapText="1"/>
      <protection/>
    </xf>
    <xf numFmtId="0" fontId="14" fillId="0" borderId="0" xfId="128" applyNumberFormat="1" applyFont="1" applyFill="1" applyBorder="1" applyAlignment="1" applyProtection="1">
      <alignment horizontal="center" wrapText="1"/>
      <protection/>
    </xf>
    <xf numFmtId="174" fontId="14" fillId="0" borderId="0" xfId="128" applyNumberFormat="1" applyFont="1" applyFill="1" applyBorder="1" applyAlignment="1" applyProtection="1">
      <alignment horizontal="center" wrapText="1"/>
      <protection/>
    </xf>
    <xf numFmtId="199" fontId="14" fillId="0" borderId="0" xfId="61" applyNumberFormat="1" applyFont="1" applyFill="1" applyBorder="1" applyAlignment="1" applyProtection="1">
      <alignment horizontal="right"/>
      <protection/>
    </xf>
    <xf numFmtId="0" fontId="0" fillId="0" borderId="0" xfId="94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94" applyFont="1" applyFill="1" applyBorder="1" applyAlignment="1" applyProtection="1">
      <alignment vertical="top" wrapText="1"/>
      <protection/>
    </xf>
    <xf numFmtId="178" fontId="6" fillId="0" borderId="0" xfId="0" applyNumberFormat="1" applyFont="1" applyFill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right"/>
      <protection/>
    </xf>
    <xf numFmtId="2" fontId="6" fillId="0" borderId="0" xfId="171" applyNumberFormat="1" applyFont="1" applyFill="1" applyAlignment="1" applyProtection="1">
      <alignment horizontal="right"/>
      <protection/>
    </xf>
    <xf numFmtId="0" fontId="40" fillId="0" borderId="0" xfId="94" applyFont="1" applyBorder="1" applyAlignment="1" applyProtection="1">
      <alignment vertical="top" wrapText="1"/>
      <protection/>
    </xf>
    <xf numFmtId="0" fontId="40" fillId="0" borderId="0" xfId="94" applyFont="1" applyFill="1" applyBorder="1" applyAlignment="1" applyProtection="1">
      <alignment vertical="top" wrapText="1"/>
      <protection/>
    </xf>
    <xf numFmtId="4" fontId="6" fillId="0" borderId="0" xfId="171" applyNumberFormat="1" applyFont="1" applyFill="1" applyBorder="1" applyAlignment="1" applyProtection="1">
      <alignment horizontal="right"/>
      <protection/>
    </xf>
    <xf numFmtId="4" fontId="9" fillId="0" borderId="0" xfId="219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right" wrapText="1"/>
      <protection/>
    </xf>
    <xf numFmtId="174" fontId="0" fillId="0" borderId="0" xfId="128" applyNumberFormat="1" applyFont="1" applyFill="1" applyBorder="1" applyAlignment="1" applyProtection="1">
      <alignment horizontal="center" vertical="center" wrapText="1"/>
      <protection/>
    </xf>
    <xf numFmtId="199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wrapText="1"/>
      <protection/>
    </xf>
    <xf numFmtId="199" fontId="0" fillId="0" borderId="0" xfId="0" applyNumberFormat="1" applyFont="1" applyBorder="1" applyAlignment="1" applyProtection="1">
      <alignment horizontal="right" wrapText="1"/>
      <protection/>
    </xf>
    <xf numFmtId="178" fontId="9" fillId="0" borderId="0" xfId="219" applyNumberFormat="1" applyFont="1" applyFill="1" applyBorder="1" applyAlignment="1" applyProtection="1">
      <alignment horizontal="center" wrapText="1"/>
      <protection/>
    </xf>
    <xf numFmtId="0" fontId="44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99" fontId="0" fillId="0" borderId="0" xfId="0" applyNumberFormat="1" applyFont="1" applyFill="1" applyBorder="1" applyAlignment="1" applyProtection="1">
      <alignment wrapText="1"/>
      <protection/>
    </xf>
    <xf numFmtId="199" fontId="0" fillId="0" borderId="0" xfId="0" applyNumberFormat="1" applyFont="1" applyFill="1" applyBorder="1" applyAlignment="1" applyProtection="1">
      <alignment vertical="top" wrapText="1"/>
      <protection/>
    </xf>
    <xf numFmtId="177" fontId="6" fillId="0" borderId="0" xfId="0" applyNumberFormat="1" applyFont="1" applyFill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178" fontId="6" fillId="0" borderId="0" xfId="171" applyNumberFormat="1" applyFont="1" applyFill="1" applyBorder="1" applyAlignment="1" applyProtection="1">
      <alignment horizontal="center"/>
      <protection/>
    </xf>
    <xf numFmtId="0" fontId="9" fillId="0" borderId="24" xfId="219" applyNumberFormat="1" applyFont="1" applyFill="1" applyBorder="1" applyAlignment="1" applyProtection="1">
      <alignment horizontal="left" wrapText="1"/>
      <protection/>
    </xf>
    <xf numFmtId="199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96" applyFont="1" applyFill="1" applyAlignment="1" applyProtection="1">
      <alignment wrapText="1"/>
      <protection/>
    </xf>
    <xf numFmtId="0" fontId="0" fillId="0" borderId="0" xfId="96" applyFill="1" applyAlignment="1" applyProtection="1">
      <alignment wrapText="1"/>
      <protection/>
    </xf>
    <xf numFmtId="0" fontId="0" fillId="0" borderId="0" xfId="96" applyFont="1" applyFill="1" applyAlignment="1" applyProtection="1">
      <alignment horizontal="left" wrapText="1"/>
      <protection/>
    </xf>
    <xf numFmtId="0" fontId="0" fillId="0" borderId="0" xfId="96" applyFont="1" applyFill="1" applyAlignment="1" applyProtection="1">
      <alignment horizontal="right" wrapText="1"/>
      <protection/>
    </xf>
    <xf numFmtId="177" fontId="6" fillId="0" borderId="0" xfId="184" applyNumberFormat="1" applyFont="1" applyFill="1" applyAlignment="1" applyProtection="1">
      <alignment/>
      <protection/>
    </xf>
    <xf numFmtId="0" fontId="0" fillId="0" borderId="0" xfId="96" applyFont="1" applyFill="1" applyProtection="1">
      <alignment/>
      <protection/>
    </xf>
    <xf numFmtId="0" fontId="13" fillId="0" borderId="0" xfId="96" applyFont="1" applyFill="1" applyProtection="1">
      <alignment/>
      <protection/>
    </xf>
    <xf numFmtId="0" fontId="6" fillId="0" borderId="0" xfId="96" applyFont="1" applyFill="1" applyAlignment="1" applyProtection="1">
      <alignment wrapText="1"/>
      <protection/>
    </xf>
    <xf numFmtId="0" fontId="6" fillId="0" borderId="0" xfId="96" applyFont="1" applyFill="1" applyAlignment="1" applyProtection="1">
      <alignment horizontal="left"/>
      <protection/>
    </xf>
    <xf numFmtId="0" fontId="6" fillId="0" borderId="0" xfId="96" applyFont="1" applyFill="1" applyAlignment="1" applyProtection="1">
      <alignment horizontal="right"/>
      <protection/>
    </xf>
    <xf numFmtId="199" fontId="13" fillId="0" borderId="0" xfId="184" applyNumberFormat="1" applyFont="1" applyFill="1" applyAlignment="1" applyProtection="1">
      <alignment horizontal="right"/>
      <protection/>
    </xf>
    <xf numFmtId="199" fontId="6" fillId="0" borderId="0" xfId="184" applyNumberFormat="1" applyFont="1" applyFill="1" applyAlignment="1" applyProtection="1">
      <alignment horizontal="right"/>
      <protection/>
    </xf>
    <xf numFmtId="0" fontId="6" fillId="0" borderId="0" xfId="96" applyFont="1" applyFill="1" applyBorder="1" applyProtection="1">
      <alignment/>
      <protection/>
    </xf>
    <xf numFmtId="0" fontId="0" fillId="0" borderId="0" xfId="96" applyFill="1" applyBorder="1" applyAlignment="1" applyProtection="1">
      <alignment wrapText="1"/>
      <protection/>
    </xf>
    <xf numFmtId="0" fontId="0" fillId="0" borderId="0" xfId="96" applyFill="1" applyBorder="1" applyAlignment="1" applyProtection="1">
      <alignment horizontal="left" wrapText="1"/>
      <protection/>
    </xf>
    <xf numFmtId="0" fontId="0" fillId="0" borderId="0" xfId="96" applyFill="1" applyBorder="1" applyAlignment="1" applyProtection="1">
      <alignment horizontal="right" wrapText="1"/>
      <protection/>
    </xf>
    <xf numFmtId="199" fontId="0" fillId="0" borderId="0" xfId="96" applyNumberFormat="1" applyFill="1" applyBorder="1" applyAlignment="1" applyProtection="1">
      <alignment horizontal="right" wrapText="1"/>
      <protection/>
    </xf>
    <xf numFmtId="0" fontId="42" fillId="0" borderId="0" xfId="96" applyFont="1" applyFill="1" applyBorder="1" applyAlignment="1" applyProtection="1">
      <alignment horizontal="right" vertical="center"/>
      <protection/>
    </xf>
    <xf numFmtId="0" fontId="42" fillId="0" borderId="0" xfId="96" applyFont="1" applyFill="1" applyBorder="1" applyAlignment="1" applyProtection="1">
      <alignment vertical="center"/>
      <protection/>
    </xf>
    <xf numFmtId="0" fontId="15" fillId="0" borderId="0" xfId="96" applyFont="1" applyFill="1" applyBorder="1" applyAlignment="1" applyProtection="1">
      <alignment vertical="center"/>
      <protection/>
    </xf>
    <xf numFmtId="199" fontId="15" fillId="0" borderId="0" xfId="96" applyNumberFormat="1" applyFont="1" applyFill="1" applyBorder="1" applyAlignment="1" applyProtection="1">
      <alignment vertical="center"/>
      <protection/>
    </xf>
    <xf numFmtId="0" fontId="15" fillId="0" borderId="0" xfId="96" applyFont="1" applyFill="1" applyBorder="1" applyAlignment="1" applyProtection="1">
      <alignment vertical="center"/>
      <protection/>
    </xf>
    <xf numFmtId="49" fontId="15" fillId="0" borderId="0" xfId="96" applyNumberFormat="1" applyFont="1" applyFill="1" applyBorder="1" applyAlignment="1" applyProtection="1">
      <alignment horizontal="right" vertical="center"/>
      <protection/>
    </xf>
    <xf numFmtId="0" fontId="42" fillId="0" borderId="0" xfId="96" applyFont="1" applyFill="1" applyBorder="1" applyAlignment="1" applyProtection="1">
      <alignment horizontal="left" vertical="center"/>
      <protection/>
    </xf>
    <xf numFmtId="199" fontId="42" fillId="0" borderId="0" xfId="96" applyNumberFormat="1" applyFont="1" applyFill="1" applyBorder="1" applyAlignment="1" applyProtection="1">
      <alignment vertical="center"/>
      <protection/>
    </xf>
    <xf numFmtId="199" fontId="42" fillId="0" borderId="0" xfId="96" applyNumberFormat="1" applyFont="1" applyFill="1" applyBorder="1" applyAlignment="1" applyProtection="1">
      <alignment horizontal="right" vertical="center"/>
      <protection/>
    </xf>
    <xf numFmtId="4" fontId="0" fillId="0" borderId="0" xfId="96" applyNumberFormat="1" applyFont="1" applyFill="1" applyBorder="1" applyAlignment="1" applyProtection="1">
      <alignment vertical="center"/>
      <protection/>
    </xf>
    <xf numFmtId="0" fontId="0" fillId="0" borderId="0" xfId="96" applyFont="1" applyFill="1" applyBorder="1" applyAlignment="1" applyProtection="1">
      <alignment vertical="center"/>
      <protection/>
    </xf>
    <xf numFmtId="4" fontId="42" fillId="0" borderId="0" xfId="96" applyNumberFormat="1" applyFont="1" applyFill="1" applyBorder="1" applyAlignment="1" applyProtection="1">
      <alignment horizontal="right" vertical="center"/>
      <protection/>
    </xf>
    <xf numFmtId="4" fontId="15" fillId="0" borderId="0" xfId="96" applyNumberFormat="1" applyFont="1" applyFill="1" applyBorder="1" applyAlignment="1" applyProtection="1">
      <alignment vertical="center"/>
      <protection/>
    </xf>
    <xf numFmtId="0" fontId="43" fillId="0" borderId="0" xfId="96" applyFont="1" applyFill="1" applyBorder="1" applyAlignment="1" applyProtection="1">
      <alignment vertical="center"/>
      <protection/>
    </xf>
    <xf numFmtId="49" fontId="15" fillId="0" borderId="0" xfId="96" applyNumberFormat="1" applyFont="1" applyFill="1" applyBorder="1" applyAlignment="1" applyProtection="1">
      <alignment vertical="center"/>
      <protection/>
    </xf>
    <xf numFmtId="4" fontId="42" fillId="0" borderId="0" xfId="96" applyNumberFormat="1" applyFont="1" applyFill="1" applyBorder="1" applyAlignment="1" applyProtection="1">
      <alignment vertical="center"/>
      <protection/>
    </xf>
    <xf numFmtId="0" fontId="0" fillId="0" borderId="0" xfId="96" applyFill="1" applyAlignment="1" applyProtection="1">
      <alignment horizontal="left" wrapText="1"/>
      <protection/>
    </xf>
    <xf numFmtId="0" fontId="0" fillId="0" borderId="0" xfId="96" applyFill="1" applyAlignment="1" applyProtection="1">
      <alignment horizontal="right" wrapText="1"/>
      <protection/>
    </xf>
    <xf numFmtId="199" fontId="0" fillId="0" borderId="0" xfId="96" applyNumberFormat="1" applyFill="1" applyAlignment="1" applyProtection="1">
      <alignment horizontal="right" wrapText="1"/>
      <protection/>
    </xf>
    <xf numFmtId="173" fontId="44" fillId="0" borderId="0" xfId="185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178" fontId="44" fillId="0" borderId="0" xfId="0" applyNumberFormat="1" applyFont="1" applyFill="1" applyBorder="1" applyAlignment="1" applyProtection="1">
      <alignment horizontal="center"/>
      <protection/>
    </xf>
    <xf numFmtId="199" fontId="44" fillId="0" borderId="0" xfId="185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 vertical="top"/>
      <protection/>
    </xf>
    <xf numFmtId="0" fontId="0" fillId="0" borderId="0" xfId="116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116" applyFont="1" applyFill="1" applyProtection="1">
      <alignment/>
      <protection/>
    </xf>
    <xf numFmtId="0" fontId="0" fillId="0" borderId="0" xfId="116" applyFont="1" applyFill="1" applyAlignment="1" applyProtection="1">
      <alignment wrapText="1"/>
      <protection/>
    </xf>
    <xf numFmtId="3" fontId="6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116" applyNumberFormat="1" applyFont="1" applyFill="1" applyBorder="1" applyProtection="1">
      <alignment/>
      <protection/>
    </xf>
    <xf numFmtId="4" fontId="0" fillId="0" borderId="0" xfId="116" applyNumberFormat="1" applyFont="1" applyFill="1" applyBorder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wrapText="1"/>
      <protection/>
    </xf>
    <xf numFmtId="0" fontId="44" fillId="0" borderId="0" xfId="0" applyFont="1" applyFill="1" applyAlignment="1" applyProtection="1">
      <alignment horizontal="center" vertical="top" wrapText="1"/>
      <protection/>
    </xf>
    <xf numFmtId="0" fontId="44" fillId="0" borderId="0" xfId="0" applyFont="1" applyFill="1" applyBorder="1" applyAlignment="1" applyProtection="1">
      <alignment vertical="top"/>
      <protection/>
    </xf>
    <xf numFmtId="177" fontId="6" fillId="0" borderId="0" xfId="184" applyNumberFormat="1" applyFont="1" applyFill="1" applyBorder="1" applyAlignment="1" applyProtection="1">
      <alignment horizontal="center" wrapText="1"/>
      <protection/>
    </xf>
    <xf numFmtId="199" fontId="0" fillId="0" borderId="0" xfId="0" applyNumberFormat="1" applyFont="1" applyFill="1" applyAlignment="1" applyProtection="1">
      <alignment horizontal="right"/>
      <protection/>
    </xf>
    <xf numFmtId="199" fontId="0" fillId="0" borderId="0" xfId="0" applyNumberFormat="1" applyFont="1" applyFill="1" applyAlignment="1" applyProtection="1">
      <alignment/>
      <protection/>
    </xf>
    <xf numFmtId="2" fontId="6" fillId="0" borderId="0" xfId="18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74" fontId="0" fillId="0" borderId="0" xfId="219" applyNumberFormat="1" applyFont="1" applyFill="1" applyBorder="1" applyAlignment="1" applyProtection="1">
      <alignment horizontal="left" vertical="top" wrapText="1"/>
      <protection/>
    </xf>
    <xf numFmtId="4" fontId="9" fillId="0" borderId="0" xfId="219" applyNumberFormat="1" applyFont="1" applyFill="1" applyBorder="1" applyAlignment="1" applyProtection="1">
      <alignment horizontal="right" vertical="top" wrapText="1"/>
      <protection/>
    </xf>
    <xf numFmtId="199" fontId="9" fillId="0" borderId="0" xfId="219" applyNumberFormat="1" applyFont="1" applyFill="1" applyBorder="1" applyAlignment="1" applyProtection="1">
      <alignment horizontal="right" vertical="top" wrapText="1"/>
      <protection/>
    </xf>
    <xf numFmtId="177" fontId="6" fillId="0" borderId="0" xfId="171" applyNumberFormat="1" applyFont="1" applyFill="1" applyAlignment="1" applyProtection="1">
      <alignment horizontal="distributed"/>
      <protection/>
    </xf>
    <xf numFmtId="49" fontId="9" fillId="0" borderId="0" xfId="219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9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177" fontId="6" fillId="0" borderId="0" xfId="171" applyNumberFormat="1" applyFont="1" applyFill="1" applyAlignment="1" applyProtection="1">
      <alignment horizontal="distributed"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18" xfId="0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199" fontId="0" fillId="0" borderId="0" xfId="184" applyNumberFormat="1" applyFont="1" applyFill="1" applyBorder="1" applyAlignment="1" applyProtection="1">
      <alignment horizontal="right" vertical="top"/>
      <protection/>
    </xf>
    <xf numFmtId="200" fontId="0" fillId="0" borderId="0" xfId="0" applyNumberFormat="1" applyFont="1" applyFill="1" applyBorder="1" applyAlignment="1" applyProtection="1">
      <alignment horizontal="center" vertical="top"/>
      <protection/>
    </xf>
    <xf numFmtId="177" fontId="6" fillId="0" borderId="0" xfId="184" applyNumberFormat="1" applyFont="1" applyFill="1" applyBorder="1" applyAlignment="1" applyProtection="1">
      <alignment horizontal="distributed"/>
      <protection/>
    </xf>
    <xf numFmtId="0" fontId="6" fillId="0" borderId="24" xfId="0" applyFont="1" applyFill="1" applyBorder="1" applyAlignment="1" applyProtection="1">
      <alignment horizontal="center" vertical="top"/>
      <protection/>
    </xf>
    <xf numFmtId="0" fontId="11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vertical="top"/>
      <protection/>
    </xf>
    <xf numFmtId="199" fontId="11" fillId="0" borderId="26" xfId="0" applyNumberFormat="1" applyFont="1" applyFill="1" applyBorder="1" applyAlignment="1" applyProtection="1">
      <alignment vertical="top"/>
      <protection/>
    </xf>
    <xf numFmtId="199" fontId="6" fillId="0" borderId="0" xfId="171" applyNumberFormat="1" applyFont="1" applyFill="1" applyAlignment="1" applyProtection="1">
      <alignment horizontal="right" vertical="top"/>
      <protection locked="0"/>
    </xf>
    <xf numFmtId="0" fontId="44" fillId="0" borderId="0" xfId="0" applyFont="1" applyFill="1" applyAlignment="1" applyProtection="1">
      <alignment horizontal="center" vertical="top"/>
      <protection/>
    </xf>
    <xf numFmtId="177" fontId="6" fillId="0" borderId="0" xfId="0" applyNumberFormat="1" applyFont="1" applyFill="1" applyAlignment="1" applyProtection="1">
      <alignment vertical="top" wrapText="1"/>
      <protection/>
    </xf>
    <xf numFmtId="0" fontId="0" fillId="0" borderId="0" xfId="96" applyFont="1" applyFill="1" applyBorder="1" applyAlignment="1" applyProtection="1">
      <alignment vertical="top" wrapText="1"/>
      <protection/>
    </xf>
    <xf numFmtId="4" fontId="44" fillId="0" borderId="21" xfId="185" applyNumberFormat="1" applyFont="1" applyFill="1" applyBorder="1" applyAlignment="1" applyProtection="1">
      <alignment horizontal="right"/>
      <protection/>
    </xf>
    <xf numFmtId="4" fontId="44" fillId="0" borderId="22" xfId="185" applyNumberFormat="1" applyFont="1" applyFill="1" applyBorder="1" applyAlignment="1" applyProtection="1">
      <alignment horizontal="right"/>
      <protection/>
    </xf>
    <xf numFmtId="199" fontId="0" fillId="0" borderId="0" xfId="0" applyNumberFormat="1" applyFill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4" fontId="6" fillId="0" borderId="0" xfId="184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 wrapText="1"/>
      <protection/>
    </xf>
    <xf numFmtId="199" fontId="0" fillId="0" borderId="0" xfId="0" applyNumberFormat="1" applyFill="1" applyBorder="1" applyAlignment="1" applyProtection="1">
      <alignment horizontal="right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78" fontId="0" fillId="0" borderId="0" xfId="0" applyNumberFormat="1" applyFont="1" applyFill="1" applyBorder="1" applyAlignment="1" applyProtection="1">
      <alignment horizontal="center" wrapText="1"/>
      <protection/>
    </xf>
    <xf numFmtId="177" fontId="12" fillId="0" borderId="0" xfId="171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left" vertical="top"/>
      <protection/>
    </xf>
    <xf numFmtId="2" fontId="6" fillId="0" borderId="0" xfId="171" applyNumberFormat="1" applyFont="1" applyFill="1" applyBorder="1" applyAlignment="1" applyProtection="1">
      <alignment horizontal="right" wrapText="1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vertical="top" wrapText="1"/>
      <protection/>
    </xf>
    <xf numFmtId="178" fontId="3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96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200" fontId="6" fillId="0" borderId="0" xfId="0" applyNumberFormat="1" applyFont="1" applyFill="1" applyBorder="1" applyAlignment="1" applyProtection="1">
      <alignment horizontal="center" wrapText="1"/>
      <protection/>
    </xf>
    <xf numFmtId="199" fontId="0" fillId="0" borderId="0" xfId="0" applyNumberFormat="1" applyFont="1" applyFill="1" applyBorder="1" applyAlignment="1" applyProtection="1">
      <alignment wrapText="1"/>
      <protection locked="0"/>
    </xf>
    <xf numFmtId="199" fontId="6" fillId="0" borderId="0" xfId="0" applyNumberFormat="1" applyFont="1" applyFill="1" applyBorder="1" applyAlignment="1" applyProtection="1">
      <alignment wrapText="1"/>
      <protection locked="0"/>
    </xf>
    <xf numFmtId="178" fontId="0" fillId="0" borderId="0" xfId="63" applyNumberFormat="1" applyFont="1" applyFill="1" applyBorder="1" applyAlignment="1" applyProtection="1">
      <alignment horizontal="center" wrapText="1"/>
      <protection/>
    </xf>
    <xf numFmtId="192" fontId="0" fillId="0" borderId="0" xfId="167" applyNumberFormat="1" applyFont="1" applyFill="1" applyBorder="1" applyAlignment="1" applyProtection="1">
      <alignment horizontal="right" wrapText="1"/>
      <protection locked="0"/>
    </xf>
    <xf numFmtId="199" fontId="0" fillId="0" borderId="0" xfId="167" applyNumberFormat="1" applyFont="1" applyFill="1" applyBorder="1" applyAlignment="1" applyProtection="1">
      <alignment horizontal="right" wrapText="1"/>
      <protection/>
    </xf>
    <xf numFmtId="192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/>
    </xf>
    <xf numFmtId="200" fontId="0" fillId="0" borderId="18" xfId="0" applyNumberFormat="1" applyFont="1" applyFill="1" applyBorder="1" applyAlignment="1" applyProtection="1">
      <alignment horizontal="center"/>
      <protection/>
    </xf>
    <xf numFmtId="199" fontId="0" fillId="0" borderId="18" xfId="184" applyNumberFormat="1" applyFont="1" applyFill="1" applyBorder="1" applyAlignment="1" applyProtection="1">
      <alignment horizontal="right"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178" fontId="0" fillId="0" borderId="27" xfId="0" applyNumberFormat="1" applyFont="1" applyFill="1" applyBorder="1" applyAlignment="1" applyProtection="1">
      <alignment horizontal="center"/>
      <protection/>
    </xf>
    <xf numFmtId="199" fontId="0" fillId="0" borderId="19" xfId="184" applyNumberFormat="1" applyFont="1" applyFill="1" applyBorder="1" applyAlignment="1" applyProtection="1">
      <alignment horizontal="right"/>
      <protection/>
    </xf>
    <xf numFmtId="192" fontId="0" fillId="0" borderId="18" xfId="0" applyNumberFormat="1" applyFont="1" applyFill="1" applyBorder="1" applyAlignment="1" applyProtection="1">
      <alignment/>
      <protection locked="0"/>
    </xf>
    <xf numFmtId="199" fontId="0" fillId="0" borderId="0" xfId="0" applyNumberFormat="1" applyFont="1" applyFill="1" applyAlignment="1" applyProtection="1">
      <alignment/>
      <protection locked="0"/>
    </xf>
    <xf numFmtId="0" fontId="0" fillId="0" borderId="0" xfId="116" applyFont="1" applyFill="1" applyAlignment="1" applyProtection="1">
      <alignment horizontal="center"/>
      <protection/>
    </xf>
    <xf numFmtId="0" fontId="0" fillId="0" borderId="0" xfId="116" applyFont="1" applyFill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 locked="0"/>
    </xf>
    <xf numFmtId="178" fontId="6" fillId="0" borderId="0" xfId="184" applyNumberFormat="1" applyFont="1" applyFill="1" applyAlignment="1" applyProtection="1">
      <alignment horizontal="center"/>
      <protection/>
    </xf>
    <xf numFmtId="199" fontId="6" fillId="0" borderId="0" xfId="184" applyNumberFormat="1" applyFont="1" applyFill="1" applyAlignment="1" applyProtection="1">
      <alignment horizontal="right" wrapText="1"/>
      <protection locked="0"/>
    </xf>
    <xf numFmtId="199" fontId="0" fillId="0" borderId="0" xfId="0" applyNumberFormat="1" applyFont="1" applyBorder="1" applyAlignment="1" applyProtection="1">
      <alignment horizontal="right" wrapText="1"/>
      <protection locked="0"/>
    </xf>
    <xf numFmtId="199" fontId="0" fillId="0" borderId="0" xfId="0" applyNumberFormat="1" applyFont="1" applyFill="1" applyBorder="1" applyAlignment="1" applyProtection="1">
      <alignment/>
      <protection locked="0"/>
    </xf>
    <xf numFmtId="0" fontId="14" fillId="0" borderId="0" xfId="128" applyNumberFormat="1" applyFont="1" applyFill="1" applyBorder="1" applyAlignment="1" applyProtection="1">
      <alignment horizontal="left" wrapText="1"/>
      <protection/>
    </xf>
    <xf numFmtId="0" fontId="0" fillId="0" borderId="0" xfId="129" applyFont="1" applyFill="1" applyBorder="1" applyAlignment="1" applyProtection="1">
      <alignment horizontal="center" wrapText="1"/>
      <protection/>
    </xf>
    <xf numFmtId="0" fontId="0" fillId="0" borderId="0" xfId="129" applyFont="1" applyFill="1" applyAlignment="1" applyProtection="1">
      <alignment horizontal="left" wrapText="1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2" fontId="6" fillId="0" borderId="0" xfId="171" applyNumberFormat="1" applyFont="1" applyFill="1" applyBorder="1" applyAlignment="1" applyProtection="1">
      <alignment/>
      <protection/>
    </xf>
    <xf numFmtId="0" fontId="0" fillId="0" borderId="0" xfId="129" applyFont="1" applyFill="1" applyAlignment="1" applyProtection="1">
      <alignment horizontal="center" wrapText="1"/>
      <protection/>
    </xf>
    <xf numFmtId="178" fontId="0" fillId="0" borderId="0" xfId="129" applyNumberFormat="1" applyFont="1" applyFill="1" applyAlignment="1" applyProtection="1">
      <alignment horizontal="center" wrapText="1"/>
      <protection/>
    </xf>
    <xf numFmtId="0" fontId="0" fillId="0" borderId="0" xfId="219" applyNumberFormat="1" applyFont="1" applyFill="1" applyBorder="1" applyAlignment="1" applyProtection="1">
      <alignment horizontal="center" wrapText="1"/>
      <protection/>
    </xf>
    <xf numFmtId="4" fontId="0" fillId="0" borderId="0" xfId="118" applyNumberFormat="1" applyFont="1" applyFill="1" applyAlignment="1" applyProtection="1">
      <alignment horizontal="right" wrapText="1"/>
      <protection/>
    </xf>
    <xf numFmtId="0" fontId="0" fillId="0" borderId="0" xfId="119" applyFont="1" applyFill="1" applyBorder="1" applyAlignment="1" applyProtection="1">
      <alignment horizontal="center" wrapText="1"/>
      <protection/>
    </xf>
    <xf numFmtId="0" fontId="9" fillId="0" borderId="0" xfId="119" applyFont="1" applyFill="1" applyBorder="1" applyAlignment="1" applyProtection="1">
      <alignment vertical="top" wrapText="1"/>
      <protection/>
    </xf>
    <xf numFmtId="178" fontId="0" fillId="0" borderId="0" xfId="128" applyNumberFormat="1" applyFont="1" applyFill="1" applyBorder="1" applyAlignment="1" applyProtection="1">
      <alignment horizontal="center"/>
      <protection/>
    </xf>
    <xf numFmtId="2" fontId="6" fillId="0" borderId="0" xfId="171" applyNumberFormat="1" applyFont="1" applyFill="1" applyAlignment="1" applyProtection="1">
      <alignment horizontal="right" vertical="top" wrapText="1"/>
      <protection/>
    </xf>
    <xf numFmtId="2" fontId="6" fillId="0" borderId="0" xfId="171" applyNumberFormat="1" applyFont="1" applyFill="1" applyAlignment="1" applyProtection="1">
      <alignment/>
      <protection/>
    </xf>
    <xf numFmtId="199" fontId="6" fillId="0" borderId="0" xfId="0" applyNumberFormat="1" applyFont="1" applyFill="1" applyAlignment="1" applyProtection="1">
      <alignment/>
      <protection/>
    </xf>
    <xf numFmtId="199" fontId="6" fillId="0" borderId="0" xfId="0" applyNumberFormat="1" applyFont="1" applyFill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199" fontId="6" fillId="0" borderId="0" xfId="0" applyNumberFormat="1" applyFont="1" applyFill="1" applyBorder="1" applyAlignment="1" applyProtection="1">
      <alignment horizontal="right" wrapText="1"/>
      <protection/>
    </xf>
    <xf numFmtId="2" fontId="6" fillId="0" borderId="0" xfId="171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/>
      <protection/>
    </xf>
    <xf numFmtId="2" fontId="6" fillId="0" borderId="0" xfId="171" applyNumberFormat="1" applyFont="1" applyFill="1" applyBorder="1" applyAlignment="1" applyProtection="1">
      <alignment horizontal="center" vertical="top" wrapText="1"/>
      <protection/>
    </xf>
    <xf numFmtId="199" fontId="0" fillId="0" borderId="0" xfId="219" applyNumberFormat="1" applyFont="1" applyFill="1" applyBorder="1" applyAlignment="1" applyProtection="1">
      <alignment horizontal="left" vertical="top" wrapText="1"/>
      <protection/>
    </xf>
    <xf numFmtId="199" fontId="0" fillId="0" borderId="0" xfId="128" applyNumberFormat="1" applyFont="1" applyFill="1" applyBorder="1" applyAlignment="1" applyProtection="1">
      <alignment horizontal="center" vertical="center" wrapText="1"/>
      <protection/>
    </xf>
    <xf numFmtId="2" fontId="6" fillId="0" borderId="0" xfId="212" applyNumberFormat="1" applyFont="1" applyFill="1" applyAlignment="1" applyProtection="1">
      <alignment horizontal="right" vertical="top" wrapText="1"/>
      <protection locked="0"/>
    </xf>
    <xf numFmtId="49" fontId="9" fillId="0" borderId="0" xfId="219" applyNumberFormat="1" applyFont="1" applyFill="1" applyBorder="1" applyAlignment="1" applyProtection="1">
      <alignment horizontal="left" vertical="top" wrapText="1"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99" fontId="0" fillId="0" borderId="0" xfId="0" applyNumberFormat="1" applyFill="1" applyBorder="1" applyAlignment="1" applyProtection="1">
      <alignment/>
      <protection locked="0"/>
    </xf>
    <xf numFmtId="199" fontId="0" fillId="0" borderId="0" xfId="0" applyNumberFormat="1" applyFill="1" applyAlignment="1" applyProtection="1">
      <alignment wrapText="1"/>
      <protection/>
    </xf>
    <xf numFmtId="0" fontId="18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173" fontId="44" fillId="0" borderId="0" xfId="0" applyNumberFormat="1" applyFont="1" applyFill="1" applyAlignment="1" applyProtection="1">
      <alignment horizontal="center" vertical="top"/>
      <protection/>
    </xf>
    <xf numFmtId="177" fontId="6" fillId="0" borderId="0" xfId="184" applyNumberFormat="1" applyFont="1" applyFill="1" applyBorder="1" applyAlignment="1" applyProtection="1">
      <alignment horizontal="right"/>
      <protection/>
    </xf>
    <xf numFmtId="173" fontId="18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199" fontId="0" fillId="0" borderId="24" xfId="0" applyNumberFormat="1" applyFont="1" applyFill="1" applyBorder="1" applyAlignment="1" applyProtection="1">
      <alignment/>
      <protection/>
    </xf>
    <xf numFmtId="199" fontId="9" fillId="0" borderId="25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center"/>
      <protection/>
    </xf>
    <xf numFmtId="178" fontId="0" fillId="0" borderId="0" xfId="116" applyNumberFormat="1" applyFont="1" applyFill="1" applyAlignment="1" applyProtection="1">
      <alignment horizontal="center"/>
      <protection/>
    </xf>
    <xf numFmtId="178" fontId="0" fillId="0" borderId="0" xfId="116" applyNumberFormat="1" applyFont="1" applyFill="1" applyAlignment="1" applyProtection="1">
      <alignment horizontal="center"/>
      <protection/>
    </xf>
    <xf numFmtId="201" fontId="6" fillId="0" borderId="0" xfId="184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Border="1" applyAlignment="1" applyProtection="1">
      <alignment horizontal="right" vertical="top" wrapText="1"/>
      <protection locked="0"/>
    </xf>
    <xf numFmtId="199" fontId="0" fillId="0" borderId="0" xfId="0" applyNumberFormat="1" applyFont="1" applyFill="1" applyAlignment="1" applyProtection="1">
      <alignment horizontal="right" wrapText="1"/>
      <protection locked="0"/>
    </xf>
    <xf numFmtId="199" fontId="0" fillId="0" borderId="0" xfId="0" applyNumberFormat="1" applyFont="1" applyFill="1" applyAlignment="1" applyProtection="1">
      <alignment horizontal="right"/>
      <protection locked="0"/>
    </xf>
    <xf numFmtId="199" fontId="0" fillId="0" borderId="0" xfId="128" applyNumberFormat="1" applyFont="1" applyFill="1" applyBorder="1" applyAlignment="1" applyProtection="1">
      <alignment horizontal="right"/>
      <protection locked="0"/>
    </xf>
    <xf numFmtId="199" fontId="6" fillId="0" borderId="0" xfId="171" applyNumberFormat="1" applyFont="1" applyFill="1" applyAlignment="1" applyProtection="1">
      <alignment/>
      <protection locked="0"/>
    </xf>
    <xf numFmtId="199" fontId="6" fillId="0" borderId="0" xfId="0" applyNumberFormat="1" applyFont="1" applyFill="1" applyBorder="1" applyAlignment="1" applyProtection="1">
      <alignment vertical="top"/>
      <protection locked="0"/>
    </xf>
    <xf numFmtId="199" fontId="6" fillId="0" borderId="0" xfId="0" applyNumberFormat="1" applyFont="1" applyFill="1" applyBorder="1" applyAlignment="1" applyProtection="1">
      <alignment/>
      <protection locked="0"/>
    </xf>
    <xf numFmtId="2" fontId="6" fillId="0" borderId="0" xfId="184" applyNumberFormat="1" applyFont="1" applyFill="1" applyBorder="1" applyAlignment="1" applyProtection="1">
      <alignment horizontal="right"/>
      <protection locked="0"/>
    </xf>
    <xf numFmtId="199" fontId="0" fillId="0" borderId="0" xfId="0" applyNumberFormat="1" applyFill="1" applyBorder="1" applyAlignment="1" applyProtection="1">
      <alignment horizontal="right" wrapText="1"/>
      <protection locked="0"/>
    </xf>
    <xf numFmtId="199" fontId="12" fillId="0" borderId="0" xfId="171" applyNumberFormat="1" applyFont="1" applyFill="1" applyBorder="1" applyAlignment="1" applyProtection="1">
      <alignment horizontal="right"/>
      <protection locked="0"/>
    </xf>
    <xf numFmtId="199" fontId="15" fillId="0" borderId="0" xfId="0" applyNumberFormat="1" applyFont="1" applyFill="1" applyBorder="1" applyAlignment="1" applyProtection="1">
      <alignment/>
      <protection locked="0"/>
    </xf>
    <xf numFmtId="199" fontId="13" fillId="0" borderId="0" xfId="0" applyNumberFormat="1" applyFont="1" applyFill="1" applyBorder="1" applyAlignment="1" applyProtection="1">
      <alignment horizontal="right"/>
      <protection locked="0"/>
    </xf>
    <xf numFmtId="199" fontId="0" fillId="0" borderId="0" xfId="0" applyNumberFormat="1" applyFont="1" applyFill="1" applyBorder="1" applyAlignment="1" applyProtection="1">
      <alignment horizontal="right"/>
      <protection locked="0"/>
    </xf>
    <xf numFmtId="199" fontId="6" fillId="0" borderId="0" xfId="0" applyNumberFormat="1" applyFont="1" applyFill="1" applyAlignment="1" applyProtection="1">
      <alignment horizontal="right" vertical="top"/>
      <protection locked="0"/>
    </xf>
    <xf numFmtId="199" fontId="6" fillId="0" borderId="0" xfId="0" applyNumberFormat="1" applyFont="1" applyFill="1" applyAlignment="1" applyProtection="1">
      <alignment horizontal="right"/>
      <protection locked="0"/>
    </xf>
    <xf numFmtId="199" fontId="6" fillId="0" borderId="0" xfId="184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Alignment="1" applyProtection="1">
      <alignment wrapText="1"/>
      <protection/>
    </xf>
    <xf numFmtId="4" fontId="6" fillId="0" borderId="0" xfId="212" applyNumberFormat="1" applyFont="1" applyFill="1" applyAlignment="1" applyProtection="1">
      <alignment horizontal="right" vertical="top"/>
      <protection/>
    </xf>
    <xf numFmtId="2" fontId="6" fillId="0" borderId="0" xfId="21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128" applyNumberFormat="1" applyFont="1" applyFill="1" applyBorder="1" applyAlignment="1" applyProtection="1">
      <alignment horizontal="left" vertical="top" wrapText="1"/>
      <protection/>
    </xf>
    <xf numFmtId="174" fontId="0" fillId="0" borderId="0" xfId="128" applyNumberFormat="1" applyFont="1" applyFill="1" applyBorder="1" applyAlignment="1" applyProtection="1">
      <alignment horizontal="right" vertical="top" wrapText="1"/>
      <protection/>
    </xf>
    <xf numFmtId="4" fontId="0" fillId="0" borderId="0" xfId="62" applyNumberFormat="1" applyFont="1" applyFill="1" applyBorder="1" applyAlignment="1" applyProtection="1">
      <alignment horizontal="right" vertical="top"/>
      <protection/>
    </xf>
    <xf numFmtId="4" fontId="0" fillId="0" borderId="0" xfId="62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9" fontId="6" fillId="0" borderId="0" xfId="0" applyNumberFormat="1" applyFont="1" applyFill="1" applyAlignment="1" applyProtection="1">
      <alignment horizontal="right" vertical="top" wrapText="1"/>
      <protection/>
    </xf>
    <xf numFmtId="0" fontId="6" fillId="0" borderId="0" xfId="0" applyFont="1" applyFill="1" applyAlignment="1" applyProtection="1">
      <alignment horizontal="right" vertical="top" wrapText="1"/>
      <protection/>
    </xf>
    <xf numFmtId="173" fontId="18" fillId="0" borderId="0" xfId="212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4" fontId="48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vertical="top"/>
      <protection locked="0"/>
    </xf>
    <xf numFmtId="4" fontId="48" fillId="0" borderId="0" xfId="0" applyNumberFormat="1" applyFont="1" applyFill="1" applyBorder="1" applyAlignment="1" applyProtection="1">
      <alignment vertical="top"/>
      <protection locked="0"/>
    </xf>
    <xf numFmtId="199" fontId="0" fillId="0" borderId="0" xfId="0" applyNumberFormat="1" applyFont="1" applyFill="1" applyAlignment="1" applyProtection="1">
      <alignment/>
      <protection locked="0"/>
    </xf>
    <xf numFmtId="199" fontId="0" fillId="0" borderId="0" xfId="0" applyNumberFormat="1" applyFont="1" applyBorder="1" applyAlignment="1" applyProtection="1">
      <alignment horizontal="right" vertical="top" wrapText="1"/>
      <protection locked="0"/>
    </xf>
    <xf numFmtId="199" fontId="14" fillId="0" borderId="0" xfId="61" applyNumberFormat="1" applyFont="1" applyFill="1" applyBorder="1" applyAlignment="1" applyProtection="1">
      <alignment horizontal="right"/>
      <protection locked="0"/>
    </xf>
    <xf numFmtId="199" fontId="9" fillId="0" borderId="0" xfId="0" applyNumberFormat="1" applyFont="1" applyFill="1" applyBorder="1" applyAlignment="1" applyProtection="1">
      <alignment/>
      <protection locked="0"/>
    </xf>
    <xf numFmtId="199" fontId="0" fillId="0" borderId="0" xfId="171" applyNumberFormat="1" applyFont="1" applyFill="1" applyBorder="1" applyAlignment="1" applyProtection="1">
      <alignment horizontal="right" vertical="top" wrapText="1"/>
      <protection locked="0"/>
    </xf>
    <xf numFmtId="49" fontId="77" fillId="0" borderId="0" xfId="0" applyNumberFormat="1" applyFont="1" applyFill="1" applyAlignment="1" applyProtection="1">
      <alignment wrapText="1"/>
      <protection/>
    </xf>
    <xf numFmtId="0" fontId="78" fillId="0" borderId="0" xfId="0" applyFont="1" applyFill="1" applyAlignment="1" applyProtection="1">
      <alignment horizontal="right" vertical="top"/>
      <protection/>
    </xf>
    <xf numFmtId="0" fontId="77" fillId="0" borderId="0" xfId="0" applyFont="1" applyFill="1" applyBorder="1" applyAlignment="1" applyProtection="1">
      <alignment horizontal="left" vertical="top" wrapText="1"/>
      <protection/>
    </xf>
  </cellXfs>
  <cellStyles count="210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40 % – Poudarek1" xfId="27"/>
    <cellStyle name="40 % – Poudarek1 2" xfId="28"/>
    <cellStyle name="40 % – Poudarek2" xfId="29"/>
    <cellStyle name="40 % – Poudarek2 2" xfId="30"/>
    <cellStyle name="40 % – Poudarek3" xfId="31"/>
    <cellStyle name="40 % – Poudarek3 2" xfId="32"/>
    <cellStyle name="40 % – Poudarek4" xfId="33"/>
    <cellStyle name="40 % – Poudarek4 2" xfId="34"/>
    <cellStyle name="40 % – Poudarek5" xfId="35"/>
    <cellStyle name="40 % – Poudarek5 2" xfId="36"/>
    <cellStyle name="40 % – Poudarek6" xfId="37"/>
    <cellStyle name="40 % – Poudarek6 2" xfId="38"/>
    <cellStyle name="60 % – Poudarek1" xfId="39"/>
    <cellStyle name="60 % – Poudarek1 2" xfId="40"/>
    <cellStyle name="60 % – Poudarek2" xfId="41"/>
    <cellStyle name="60 % – Poudarek2 2" xfId="42"/>
    <cellStyle name="60 % – Poudarek3" xfId="43"/>
    <cellStyle name="60 % – Poudarek3 2" xfId="44"/>
    <cellStyle name="60 % – Poudarek4" xfId="45"/>
    <cellStyle name="60 % – Poudarek4 2" xfId="46"/>
    <cellStyle name="60 % – Poudarek5" xfId="47"/>
    <cellStyle name="60 % – Poudarek5 2" xfId="48"/>
    <cellStyle name="60 % – Poudarek6" xfId="49"/>
    <cellStyle name="60 % – Poudarek6 2" xfId="50"/>
    <cellStyle name="A4 Small 210 x 297 mm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_Sheet1" xfId="61"/>
    <cellStyle name="Comma_Sheet1 3" xfId="62"/>
    <cellStyle name="Dobro" xfId="63"/>
    <cellStyle name="Dobro 2" xfId="64"/>
    <cellStyle name="Dobro 3" xfId="65"/>
    <cellStyle name="Euro" xfId="66"/>
    <cellStyle name="Euro 2" xfId="67"/>
    <cellStyle name="Explanatory Text" xfId="68"/>
    <cellStyle name="Heading 1" xfId="69"/>
    <cellStyle name="Heading 2" xfId="70"/>
    <cellStyle name="Heading 3" xfId="71"/>
    <cellStyle name="Heading 4" xfId="72"/>
    <cellStyle name="Hyperlink" xfId="73"/>
    <cellStyle name="Hiperpovezava 2" xfId="74"/>
    <cellStyle name="Input" xfId="75"/>
    <cellStyle name="Izhod" xfId="76"/>
    <cellStyle name="Izhod 2" xfId="77"/>
    <cellStyle name="Linked Cell" xfId="78"/>
    <cellStyle name="Naslov" xfId="79"/>
    <cellStyle name="Naslov 1" xfId="80"/>
    <cellStyle name="Naslov 1 2" xfId="81"/>
    <cellStyle name="Naslov 2" xfId="82"/>
    <cellStyle name="Naslov 2 2" xfId="83"/>
    <cellStyle name="Naslov 3" xfId="84"/>
    <cellStyle name="Naslov 3 2" xfId="85"/>
    <cellStyle name="Naslov 4" xfId="86"/>
    <cellStyle name="Naslov 4 2" xfId="87"/>
    <cellStyle name="Naslov 5" xfId="88"/>
    <cellStyle name="Navadno 10" xfId="89"/>
    <cellStyle name="Navadno 10 2" xfId="90"/>
    <cellStyle name="Navadno 11" xfId="91"/>
    <cellStyle name="Navadno 12" xfId="92"/>
    <cellStyle name="Navadno 2" xfId="93"/>
    <cellStyle name="Navadno 2 2" xfId="94"/>
    <cellStyle name="Navadno 2 2 2" xfId="95"/>
    <cellStyle name="Navadno 2 3" xfId="96"/>
    <cellStyle name="Navadno 2 4" xfId="97"/>
    <cellStyle name="Navadno 2_EVAKUACIJA" xfId="98"/>
    <cellStyle name="Navadno 25" xfId="99"/>
    <cellStyle name="Navadno 3" xfId="100"/>
    <cellStyle name="Navadno 3 2" xfId="101"/>
    <cellStyle name="Navadno 3 3" xfId="102"/>
    <cellStyle name="Navadno 3_EVAKUACIJA" xfId="103"/>
    <cellStyle name="Navadno 4" xfId="104"/>
    <cellStyle name="Navadno 4 2" xfId="105"/>
    <cellStyle name="Navadno 5" xfId="106"/>
    <cellStyle name="Navadno 5 2" xfId="107"/>
    <cellStyle name="Navadno 6" xfId="108"/>
    <cellStyle name="Navadno 6 2" xfId="109"/>
    <cellStyle name="Navadno 7" xfId="110"/>
    <cellStyle name="Navadno 7 2" xfId="111"/>
    <cellStyle name="Navadno 8" xfId="112"/>
    <cellStyle name="Navadno 8 2" xfId="113"/>
    <cellStyle name="Navadno 9" xfId="114"/>
    <cellStyle name="Navadno 9 2" xfId="115"/>
    <cellStyle name="Navadno_2266" xfId="116"/>
    <cellStyle name="Navadno_K 18581_ popis pzi-rekap" xfId="117"/>
    <cellStyle name="Navadno_popis-splošno-zun.ured" xfId="118"/>
    <cellStyle name="Navadno_PRAZ" xfId="119"/>
    <cellStyle name="Neutral" xfId="120"/>
    <cellStyle name="Nevtralno" xfId="121"/>
    <cellStyle name="Nevtralno 2" xfId="122"/>
    <cellStyle name="Nevtralno 3" xfId="123"/>
    <cellStyle name="Normal 2" xfId="124"/>
    <cellStyle name="Normal 2 2" xfId="125"/>
    <cellStyle name="Normal 2_T113830_POPIS_ŠOLA_PZI - MS" xfId="126"/>
    <cellStyle name="normal 3" xfId="127"/>
    <cellStyle name="Normal_Sheet1" xfId="128"/>
    <cellStyle name="Normal_SKUPNO" xfId="129"/>
    <cellStyle name="Note" xfId="130"/>
    <cellStyle name="Followed Hyperlink" xfId="131"/>
    <cellStyle name="Percent" xfId="132"/>
    <cellStyle name="Odstotek 2" xfId="133"/>
    <cellStyle name="Opomba" xfId="134"/>
    <cellStyle name="Opomba 2" xfId="135"/>
    <cellStyle name="Opomba 2 2" xfId="136"/>
    <cellStyle name="Opomba 2_EVAKUACIJA" xfId="137"/>
    <cellStyle name="Opozorilo" xfId="138"/>
    <cellStyle name="Opozorilo 2" xfId="139"/>
    <cellStyle name="Pojasnjevalno besedilo" xfId="140"/>
    <cellStyle name="Pojasnjevalno besedilo 2" xfId="141"/>
    <cellStyle name="Poudarek1" xfId="142"/>
    <cellStyle name="Poudarek1 2" xfId="143"/>
    <cellStyle name="Poudarek2" xfId="144"/>
    <cellStyle name="Poudarek2 2" xfId="145"/>
    <cellStyle name="Poudarek3" xfId="146"/>
    <cellStyle name="Poudarek3 2" xfId="147"/>
    <cellStyle name="Poudarek4" xfId="148"/>
    <cellStyle name="Poudarek4 2" xfId="149"/>
    <cellStyle name="Poudarek5" xfId="150"/>
    <cellStyle name="Poudarek5 2" xfId="151"/>
    <cellStyle name="Poudarek6" xfId="152"/>
    <cellStyle name="Poudarek6 2" xfId="153"/>
    <cellStyle name="Povezana celica" xfId="154"/>
    <cellStyle name="Povezana celica 2" xfId="155"/>
    <cellStyle name="Preveri celico" xfId="156"/>
    <cellStyle name="Preveri celico 2" xfId="157"/>
    <cellStyle name="Računanje" xfId="158"/>
    <cellStyle name="Računanje 2" xfId="159"/>
    <cellStyle name="Slabo" xfId="160"/>
    <cellStyle name="Slabo 2" xfId="161"/>
    <cellStyle name="Slog 1" xfId="162"/>
    <cellStyle name="Standard_Tabelle1" xfId="163"/>
    <cellStyle name="Total" xfId="164"/>
    <cellStyle name="Currency" xfId="165"/>
    <cellStyle name="Currency [0]" xfId="166"/>
    <cellStyle name="Valuta 2" xfId="167"/>
    <cellStyle name="Valuta 3" xfId="168"/>
    <cellStyle name="Valuta 4" xfId="169"/>
    <cellStyle name="Valuta 5" xfId="170"/>
    <cellStyle name="Comma" xfId="171"/>
    <cellStyle name="Comma [0]" xfId="172"/>
    <cellStyle name="Vejica [0] 2" xfId="173"/>
    <cellStyle name="Vejica 10" xfId="174"/>
    <cellStyle name="Vejica 11" xfId="175"/>
    <cellStyle name="Vejica 12" xfId="176"/>
    <cellStyle name="Vejica 13" xfId="177"/>
    <cellStyle name="Vejica 14" xfId="178"/>
    <cellStyle name="Vejica 15" xfId="179"/>
    <cellStyle name="Vejica 16" xfId="180"/>
    <cellStyle name="Vejica 17" xfId="181"/>
    <cellStyle name="Vejica 18" xfId="182"/>
    <cellStyle name="Vejica 19" xfId="183"/>
    <cellStyle name="Vejica 2" xfId="184"/>
    <cellStyle name="Vejica 2 2" xfId="185"/>
    <cellStyle name="Vejica 20" xfId="186"/>
    <cellStyle name="Vejica 21" xfId="187"/>
    <cellStyle name="Vejica 22" xfId="188"/>
    <cellStyle name="Vejica 23" xfId="189"/>
    <cellStyle name="Vejica 24" xfId="190"/>
    <cellStyle name="Vejica 25" xfId="191"/>
    <cellStyle name="Vejica 26" xfId="192"/>
    <cellStyle name="Vejica 27" xfId="193"/>
    <cellStyle name="Vejica 28" xfId="194"/>
    <cellStyle name="Vejica 29" xfId="195"/>
    <cellStyle name="Vejica 3" xfId="196"/>
    <cellStyle name="Vejica 30" xfId="197"/>
    <cellStyle name="Vejica 31" xfId="198"/>
    <cellStyle name="Vejica 32" xfId="199"/>
    <cellStyle name="Vejica 33" xfId="200"/>
    <cellStyle name="Vejica 34" xfId="201"/>
    <cellStyle name="Vejica 35" xfId="202"/>
    <cellStyle name="Vejica 36" xfId="203"/>
    <cellStyle name="Vejica 37" xfId="204"/>
    <cellStyle name="Vejica 38" xfId="205"/>
    <cellStyle name="Vejica 39" xfId="206"/>
    <cellStyle name="Vejica 4" xfId="207"/>
    <cellStyle name="Vejica 40" xfId="208"/>
    <cellStyle name="Vejica 41" xfId="209"/>
    <cellStyle name="Vejica 42" xfId="210"/>
    <cellStyle name="Vejica 43" xfId="211"/>
    <cellStyle name="Vejica 44" xfId="212"/>
    <cellStyle name="Vejica 5" xfId="213"/>
    <cellStyle name="Vejica 6" xfId="214"/>
    <cellStyle name="Vejica 7" xfId="215"/>
    <cellStyle name="Vejica 8" xfId="216"/>
    <cellStyle name="Vejica 9" xfId="217"/>
    <cellStyle name="Vejica_K 18581_ popis pzi-rekap" xfId="218"/>
    <cellStyle name="Vejica_popis-splošno-zun.ured" xfId="219"/>
    <cellStyle name="Vnos" xfId="220"/>
    <cellStyle name="Vnos 2" xfId="221"/>
    <cellStyle name="Vsota" xfId="222"/>
    <cellStyle name="Vsota 2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4.00390625" style="18" customWidth="1"/>
    <col min="2" max="2" width="10.140625" style="18" customWidth="1"/>
    <col min="3" max="3" width="14.28125" style="18" customWidth="1"/>
    <col min="4" max="6" width="9.140625" style="18" customWidth="1"/>
    <col min="7" max="7" width="17.8515625" style="18" customWidth="1"/>
    <col min="8" max="16384" width="9.140625" style="18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8">
      <c r="A3" s="21" t="s">
        <v>214</v>
      </c>
      <c r="B3" s="16" t="s">
        <v>72</v>
      </c>
      <c r="C3" s="17"/>
      <c r="D3" s="17"/>
      <c r="E3" s="17"/>
      <c r="F3" s="17"/>
      <c r="G3" s="17"/>
      <c r="H3" s="17"/>
    </row>
    <row r="4" spans="2:10" ht="18">
      <c r="B4" s="19" t="s">
        <v>92</v>
      </c>
      <c r="J4" s="18">
        <v>1</v>
      </c>
    </row>
    <row r="5" ht="18">
      <c r="B5" s="19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4"/>
      <c r="G7" s="24"/>
      <c r="H7" s="24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2:4" ht="12.75">
      <c r="B11" s="18" t="s">
        <v>70</v>
      </c>
      <c r="D11" s="1" t="s">
        <v>215</v>
      </c>
    </row>
    <row r="12" ht="12.75">
      <c r="D12" s="6" t="s">
        <v>217</v>
      </c>
    </row>
    <row r="13" ht="12.75">
      <c r="D13" s="6" t="s">
        <v>216</v>
      </c>
    </row>
    <row r="14" spans="1:8" ht="12.75">
      <c r="A14" s="24"/>
      <c r="B14" s="24"/>
      <c r="D14" s="24"/>
      <c r="E14" s="24"/>
      <c r="F14" s="24"/>
      <c r="G14" s="24"/>
      <c r="H14" s="24"/>
    </row>
    <row r="15" spans="1:8" ht="12.75">
      <c r="A15" s="24"/>
      <c r="B15" s="24"/>
      <c r="D15" s="24"/>
      <c r="E15" s="24"/>
      <c r="F15" s="24"/>
      <c r="G15" s="24"/>
      <c r="H15" s="24"/>
    </row>
    <row r="16" spans="1:8" ht="12.75">
      <c r="A16" s="24"/>
      <c r="B16" s="24"/>
      <c r="D16" s="24"/>
      <c r="E16" s="24"/>
      <c r="F16" s="24"/>
      <c r="G16" s="24"/>
      <c r="H16" s="24"/>
    </row>
    <row r="17" spans="1:8" ht="12.75">
      <c r="A17" s="24"/>
      <c r="B17" s="18" t="s">
        <v>71</v>
      </c>
      <c r="D17" s="1" t="s">
        <v>218</v>
      </c>
      <c r="E17" s="24"/>
      <c r="F17" s="24"/>
      <c r="G17" s="24"/>
      <c r="H17" s="24"/>
    </row>
    <row r="18" spans="1:8" ht="12.75">
      <c r="A18" s="24"/>
      <c r="D18" s="1" t="s">
        <v>220</v>
      </c>
      <c r="E18" s="24"/>
      <c r="F18" s="24"/>
      <c r="G18" s="24"/>
      <c r="H18" s="24"/>
    </row>
    <row r="19" spans="1:8" ht="12.75">
      <c r="A19" s="24"/>
      <c r="D19" s="1" t="s">
        <v>219</v>
      </c>
      <c r="E19" s="24"/>
      <c r="F19" s="24"/>
      <c r="G19" s="24"/>
      <c r="H19" s="24"/>
    </row>
    <row r="20" spans="1:8" ht="12.75">
      <c r="A20" s="24"/>
      <c r="B20" s="24"/>
      <c r="D20" s="24"/>
      <c r="E20" s="24"/>
      <c r="F20" s="24"/>
      <c r="G20" s="24"/>
      <c r="H20" s="24"/>
    </row>
    <row r="21" spans="1:8" ht="15">
      <c r="A21" s="24"/>
      <c r="B21" s="18" t="s">
        <v>73</v>
      </c>
      <c r="D21" s="25" t="s">
        <v>221</v>
      </c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18" t="s">
        <v>74</v>
      </c>
      <c r="D25" s="18" t="s">
        <v>75</v>
      </c>
      <c r="E25" s="24"/>
      <c r="F25" s="24"/>
      <c r="G25" s="24"/>
      <c r="H25" s="24"/>
    </row>
    <row r="26" spans="1:8" ht="12.75">
      <c r="A26" s="24"/>
      <c r="D26" s="6" t="s">
        <v>57</v>
      </c>
      <c r="E26" s="24"/>
      <c r="F26" s="24"/>
      <c r="G26" s="24"/>
      <c r="H26" s="24"/>
    </row>
    <row r="27" spans="1:8" ht="12.75">
      <c r="A27" s="24"/>
      <c r="D27" s="18" t="s">
        <v>76</v>
      </c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18" t="s">
        <v>64</v>
      </c>
      <c r="D31" s="18" t="s">
        <v>102</v>
      </c>
      <c r="E31" s="24"/>
      <c r="F31" s="24"/>
      <c r="G31" s="24"/>
      <c r="H31" s="24"/>
    </row>
    <row r="32" spans="1:8" ht="12.75">
      <c r="A32" s="24"/>
      <c r="B32" s="24"/>
      <c r="C32" s="24"/>
      <c r="D32" s="1"/>
      <c r="E32" s="24"/>
      <c r="F32" s="24"/>
      <c r="G32" s="24"/>
      <c r="H32" s="24"/>
    </row>
    <row r="33" spans="1:8" ht="12.75">
      <c r="A33" s="24"/>
      <c r="B33" s="6" t="s">
        <v>223</v>
      </c>
      <c r="C33" s="24"/>
      <c r="D33" s="6" t="s">
        <v>224</v>
      </c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1"/>
      <c r="D37" s="1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18" t="s">
        <v>77</v>
      </c>
      <c r="D50" s="2" t="s">
        <v>222</v>
      </c>
      <c r="E50" s="24"/>
      <c r="F50" s="24"/>
      <c r="G50" s="24"/>
      <c r="H50" s="24"/>
    </row>
  </sheetData>
  <sheetProtection password="C048" sheet="1" selectLockedCells="1"/>
  <printOptions/>
  <pageMargins left="0.984251968503937" right="0.3937007874015748" top="1.4960629921259843" bottom="0.5511811023622047" header="0.31496062992125984" footer="0.31496062992125984"/>
  <pageSetup horizontalDpi="600" verticalDpi="600" orientation="portrait" paperSize="9" r:id="rId1"/>
  <headerFooter alignWithMargins="0">
    <oddHeader xml:space="preserve">&amp;R </oddHeader>
    <oddFooter>&amp;L&amp;"Tahoma,Navadno"&amp;8       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showZeros="0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5.140625" style="57" customWidth="1"/>
    <col min="2" max="2" width="45.00390625" style="57" customWidth="1"/>
    <col min="3" max="3" width="4.7109375" style="134" customWidth="1"/>
    <col min="4" max="4" width="8.140625" style="203" bestFit="1" customWidth="1"/>
    <col min="5" max="5" width="11.57421875" style="203" customWidth="1"/>
    <col min="6" max="6" width="14.8515625" style="203" customWidth="1"/>
    <col min="7" max="7" width="9.140625" style="57" customWidth="1"/>
    <col min="8" max="11" width="9.140625" style="80" customWidth="1"/>
    <col min="12" max="16384" width="9.140625" style="57" customWidth="1"/>
  </cols>
  <sheetData>
    <row r="1" spans="1:11" ht="12.75">
      <c r="A1" s="52" t="s">
        <v>53</v>
      </c>
      <c r="B1" s="53" t="s">
        <v>266</v>
      </c>
      <c r="C1" s="132"/>
      <c r="D1" s="202"/>
      <c r="E1" s="56"/>
      <c r="F1" s="56"/>
      <c r="G1" s="59"/>
      <c r="H1" s="57"/>
      <c r="I1" s="57"/>
      <c r="J1" s="57"/>
      <c r="K1" s="57"/>
    </row>
    <row r="2" spans="1:11" ht="12.75">
      <c r="A2" s="133"/>
      <c r="B2" s="53"/>
      <c r="C2" s="132"/>
      <c r="D2" s="202"/>
      <c r="E2" s="56"/>
      <c r="F2" s="56"/>
      <c r="G2" s="59"/>
      <c r="H2" s="57"/>
      <c r="I2" s="57"/>
      <c r="J2" s="57"/>
      <c r="K2" s="57"/>
    </row>
    <row r="3" spans="2:11" ht="25.5">
      <c r="B3" s="57" t="s">
        <v>262</v>
      </c>
      <c r="E3" s="27"/>
      <c r="F3" s="27"/>
      <c r="G3" s="59"/>
      <c r="H3" s="57"/>
      <c r="I3" s="57"/>
      <c r="J3" s="57"/>
      <c r="K3" s="57"/>
    </row>
    <row r="4" spans="5:11" ht="12.75">
      <c r="E4" s="27"/>
      <c r="F4" s="27"/>
      <c r="G4" s="59"/>
      <c r="H4" s="57"/>
      <c r="I4" s="57"/>
      <c r="J4" s="57"/>
      <c r="K4" s="57"/>
    </row>
    <row r="5" spans="1:11" ht="12.75">
      <c r="A5" s="60" t="s">
        <v>158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159</v>
      </c>
      <c r="G5" s="59"/>
      <c r="H5" s="57"/>
      <c r="I5" s="57"/>
      <c r="J5" s="57"/>
      <c r="K5" s="57"/>
    </row>
    <row r="6" spans="1:11" ht="12.75">
      <c r="A6" s="135"/>
      <c r="B6" s="178"/>
      <c r="C6" s="179"/>
      <c r="D6" s="204"/>
      <c r="E6" s="181"/>
      <c r="F6" s="205"/>
      <c r="H6" s="57"/>
      <c r="I6" s="57"/>
      <c r="J6" s="57"/>
      <c r="K6" s="57"/>
    </row>
    <row r="7" spans="1:11" s="424" customFormat="1" ht="51.75" customHeight="1">
      <c r="A7" s="162">
        <f>COUNT($A$6:A6)+1</f>
        <v>1</v>
      </c>
      <c r="B7" s="445" t="s">
        <v>265</v>
      </c>
      <c r="C7" s="98" t="s">
        <v>59</v>
      </c>
      <c r="D7" s="446">
        <v>4</v>
      </c>
      <c r="E7" s="438"/>
      <c r="F7" s="421">
        <f>E7*D7</f>
        <v>0</v>
      </c>
      <c r="G7" s="117"/>
      <c r="H7" s="422"/>
      <c r="I7" s="423"/>
      <c r="J7" s="423"/>
      <c r="K7" s="423"/>
    </row>
    <row r="8" spans="1:9" ht="12.75">
      <c r="A8" s="135"/>
      <c r="B8" s="179"/>
      <c r="C8" s="425"/>
      <c r="D8" s="426"/>
      <c r="E8" s="438"/>
      <c r="F8" s="427"/>
      <c r="H8" s="428"/>
      <c r="I8" s="423"/>
    </row>
    <row r="9" spans="1:11" s="424" customFormat="1" ht="25.5">
      <c r="A9" s="162">
        <f>COUNT($A$6:A8)+1</f>
        <v>2</v>
      </c>
      <c r="B9" s="420" t="s">
        <v>169</v>
      </c>
      <c r="C9" s="98" t="s">
        <v>59</v>
      </c>
      <c r="D9" s="446">
        <v>4</v>
      </c>
      <c r="E9" s="438"/>
      <c r="F9" s="421">
        <f>E9*D9</f>
        <v>0</v>
      </c>
      <c r="G9" s="117"/>
      <c r="H9" s="422"/>
      <c r="I9" s="423"/>
      <c r="J9" s="423"/>
      <c r="K9" s="423"/>
    </row>
    <row r="10" spans="1:9" ht="12.75">
      <c r="A10" s="258"/>
      <c r="B10" s="260"/>
      <c r="C10" s="98"/>
      <c r="D10" s="258"/>
      <c r="E10" s="438"/>
      <c r="F10" s="421"/>
      <c r="G10" s="117"/>
      <c r="H10" s="422"/>
      <c r="I10" s="423"/>
    </row>
    <row r="11" spans="1:11" s="84" customFormat="1" ht="51">
      <c r="A11" s="162">
        <f>COUNT($A$6:A10)+1</f>
        <v>3</v>
      </c>
      <c r="B11" s="445" t="s">
        <v>268</v>
      </c>
      <c r="C11" s="98" t="s">
        <v>59</v>
      </c>
      <c r="D11" s="258">
        <v>11</v>
      </c>
      <c r="E11" s="438"/>
      <c r="F11" s="421">
        <f>E11*D11</f>
        <v>0</v>
      </c>
      <c r="G11" s="117"/>
      <c r="H11" s="422"/>
      <c r="I11" s="423"/>
      <c r="J11" s="77"/>
      <c r="K11" s="77"/>
    </row>
    <row r="12" spans="1:9" ht="12.75">
      <c r="A12" s="258"/>
      <c r="B12" s="429"/>
      <c r="C12" s="98"/>
      <c r="D12" s="258"/>
      <c r="E12" s="438"/>
      <c r="F12" s="421"/>
      <c r="G12" s="117"/>
      <c r="H12" s="422"/>
      <c r="I12" s="423"/>
    </row>
    <row r="13" spans="1:11" s="84" customFormat="1" ht="76.5">
      <c r="A13" s="162">
        <f>COUNT($A$6:A12)+1</f>
        <v>4</v>
      </c>
      <c r="B13" s="445" t="s">
        <v>267</v>
      </c>
      <c r="C13" s="98" t="s">
        <v>59</v>
      </c>
      <c r="D13" s="258">
        <v>1</v>
      </c>
      <c r="E13" s="438"/>
      <c r="F13" s="421">
        <f>E13*D13</f>
        <v>0</v>
      </c>
      <c r="G13" s="117"/>
      <c r="H13" s="422"/>
      <c r="I13" s="423"/>
      <c r="J13" s="77"/>
      <c r="K13" s="77"/>
    </row>
    <row r="14" spans="1:9" ht="12.75">
      <c r="A14" s="258"/>
      <c r="B14" s="429"/>
      <c r="C14" s="98"/>
      <c r="D14" s="258"/>
      <c r="E14" s="438"/>
      <c r="F14" s="421"/>
      <c r="G14" s="117"/>
      <c r="H14" s="422"/>
      <c r="I14" s="423"/>
    </row>
    <row r="15" spans="1:11" s="84" customFormat="1" ht="12.75">
      <c r="A15" s="162">
        <f>COUNT($A$6:A14)+1</f>
        <v>5</v>
      </c>
      <c r="B15" s="420" t="s">
        <v>164</v>
      </c>
      <c r="C15" s="98" t="s">
        <v>59</v>
      </c>
      <c r="D15" s="258">
        <v>1</v>
      </c>
      <c r="E15" s="438"/>
      <c r="F15" s="421">
        <f>E15*D15</f>
        <v>0</v>
      </c>
      <c r="G15" s="117"/>
      <c r="H15" s="422"/>
      <c r="I15" s="423"/>
      <c r="J15" s="77"/>
      <c r="K15" s="77"/>
    </row>
    <row r="16" spans="1:9" ht="12.75">
      <c r="A16" s="258"/>
      <c r="B16" s="429"/>
      <c r="C16" s="98"/>
      <c r="D16" s="258"/>
      <c r="E16" s="438"/>
      <c r="F16" s="421"/>
      <c r="G16" s="117"/>
      <c r="H16" s="422"/>
      <c r="I16" s="423"/>
    </row>
    <row r="17" spans="1:11" s="84" customFormat="1" ht="12.75">
      <c r="A17" s="162">
        <f>COUNT($A$6:A16)+1</f>
        <v>6</v>
      </c>
      <c r="B17" s="79" t="s">
        <v>83</v>
      </c>
      <c r="C17" s="79" t="s">
        <v>93</v>
      </c>
      <c r="D17" s="431">
        <v>0.05</v>
      </c>
      <c r="E17" s="385"/>
      <c r="F17" s="421">
        <f>SUM(F7:F16)*D17</f>
        <v>0</v>
      </c>
      <c r="G17" s="304"/>
      <c r="H17" s="77"/>
      <c r="I17" s="77"/>
      <c r="J17" s="77"/>
      <c r="K17" s="77"/>
    </row>
    <row r="18" spans="1:9" ht="12.75">
      <c r="A18" s="258"/>
      <c r="B18" s="429"/>
      <c r="C18" s="98"/>
      <c r="D18" s="258"/>
      <c r="E18" s="438"/>
      <c r="F18" s="421"/>
      <c r="G18" s="117"/>
      <c r="H18" s="422"/>
      <c r="I18" s="423"/>
    </row>
    <row r="19" spans="1:11" s="84" customFormat="1" ht="25.5">
      <c r="A19" s="162">
        <f>COUNT($A$6:A18)+1</f>
        <v>7</v>
      </c>
      <c r="B19" s="420" t="s">
        <v>165</v>
      </c>
      <c r="C19" s="98" t="s">
        <v>84</v>
      </c>
      <c r="D19" s="258">
        <v>1</v>
      </c>
      <c r="E19" s="438"/>
      <c r="F19" s="421">
        <f>E19*D19</f>
        <v>0</v>
      </c>
      <c r="G19" s="117"/>
      <c r="H19" s="422"/>
      <c r="I19" s="423"/>
      <c r="J19" s="77"/>
      <c r="K19" s="77"/>
    </row>
    <row r="20" spans="1:9" ht="12.75">
      <c r="A20" s="258"/>
      <c r="B20" s="429"/>
      <c r="C20" s="98"/>
      <c r="D20" s="258"/>
      <c r="E20" s="438"/>
      <c r="F20" s="421"/>
      <c r="G20" s="117"/>
      <c r="H20" s="422"/>
      <c r="I20" s="423"/>
    </row>
    <row r="21" spans="1:11" s="84" customFormat="1" ht="39" customHeight="1">
      <c r="A21" s="162">
        <f>COUNT($A$6:A20)+1</f>
        <v>8</v>
      </c>
      <c r="B21" s="420" t="s">
        <v>168</v>
      </c>
      <c r="C21" s="98" t="s">
        <v>84</v>
      </c>
      <c r="D21" s="258">
        <v>1</v>
      </c>
      <c r="E21" s="438"/>
      <c r="F21" s="421">
        <f>E21*D21</f>
        <v>0</v>
      </c>
      <c r="G21" s="117"/>
      <c r="H21" s="422"/>
      <c r="I21" s="423"/>
      <c r="J21" s="77"/>
      <c r="K21" s="77"/>
    </row>
    <row r="22" spans="1:9" ht="12.75">
      <c r="A22" s="258"/>
      <c r="B22" s="429"/>
      <c r="C22" s="98"/>
      <c r="D22" s="258"/>
      <c r="E22" s="438"/>
      <c r="F22" s="421"/>
      <c r="G22" s="117"/>
      <c r="H22" s="422"/>
      <c r="I22" s="423"/>
    </row>
    <row r="23" spans="1:11" s="84" customFormat="1" ht="12.75">
      <c r="A23" s="162">
        <f>COUNT($A$6:A22)+1</f>
        <v>9</v>
      </c>
      <c r="B23" s="430" t="s">
        <v>166</v>
      </c>
      <c r="C23" s="98" t="s">
        <v>84</v>
      </c>
      <c r="D23" s="258">
        <v>1</v>
      </c>
      <c r="E23" s="438"/>
      <c r="F23" s="421">
        <f>E23*D23</f>
        <v>0</v>
      </c>
      <c r="G23" s="117"/>
      <c r="H23" s="422"/>
      <c r="I23" s="423"/>
      <c r="J23" s="77"/>
      <c r="K23" s="77"/>
    </row>
    <row r="24" spans="1:11" s="79" customFormat="1" ht="12.75">
      <c r="A24" s="432"/>
      <c r="C24" s="98"/>
      <c r="D24" s="258"/>
      <c r="E24" s="438"/>
      <c r="F24" s="421"/>
      <c r="G24" s="117"/>
      <c r="H24" s="422"/>
      <c r="I24" s="423"/>
      <c r="J24" s="48"/>
      <c r="K24" s="48"/>
    </row>
    <row r="25" spans="1:11" s="84" customFormat="1" ht="25.5">
      <c r="A25" s="162">
        <f>COUNT($A$6:A24)+1</f>
        <v>10</v>
      </c>
      <c r="B25" s="420" t="s">
        <v>167</v>
      </c>
      <c r="C25" s="98" t="s">
        <v>84</v>
      </c>
      <c r="D25" s="258">
        <v>1</v>
      </c>
      <c r="E25" s="438"/>
      <c r="F25" s="421">
        <f>E25*D25</f>
        <v>0</v>
      </c>
      <c r="G25" s="117"/>
      <c r="H25" s="422"/>
      <c r="I25" s="423"/>
      <c r="J25" s="77"/>
      <c r="K25" s="77"/>
    </row>
    <row r="26" spans="1:11" s="260" customFormat="1" ht="12.75" customHeight="1">
      <c r="A26" s="433"/>
      <c r="C26" s="434"/>
      <c r="D26" s="435"/>
      <c r="E26" s="439"/>
      <c r="F26" s="436"/>
      <c r="G26" s="437"/>
      <c r="H26" s="318"/>
      <c r="I26" s="318"/>
      <c r="J26" s="318"/>
      <c r="K26" s="318"/>
    </row>
    <row r="27" spans="1:11" s="84" customFormat="1" ht="38.25">
      <c r="A27" s="162">
        <f>COUNT($A$6:A26)+1</f>
        <v>11</v>
      </c>
      <c r="B27" s="420" t="s">
        <v>160</v>
      </c>
      <c r="C27" s="98" t="s">
        <v>84</v>
      </c>
      <c r="D27" s="258">
        <v>2</v>
      </c>
      <c r="E27" s="438"/>
      <c r="F27" s="421">
        <f>E27*D27</f>
        <v>0</v>
      </c>
      <c r="G27" s="117"/>
      <c r="H27" s="422"/>
      <c r="I27" s="423"/>
      <c r="J27" s="77"/>
      <c r="K27" s="77"/>
    </row>
    <row r="28" spans="1:11" s="260" customFormat="1" ht="12.75" customHeight="1">
      <c r="A28" s="433"/>
      <c r="C28" s="434"/>
      <c r="D28" s="435"/>
      <c r="E28" s="439"/>
      <c r="F28" s="436"/>
      <c r="G28" s="437"/>
      <c r="H28" s="318"/>
      <c r="I28" s="318"/>
      <c r="J28" s="318"/>
      <c r="K28" s="318"/>
    </row>
    <row r="29" spans="1:11" s="84" customFormat="1" ht="12.75">
      <c r="A29" s="162">
        <f>COUNT($A$6:A28)+1</f>
        <v>12</v>
      </c>
      <c r="B29" s="420" t="s">
        <v>161</v>
      </c>
      <c r="C29" s="98" t="s">
        <v>84</v>
      </c>
      <c r="D29" s="258">
        <v>1</v>
      </c>
      <c r="E29" s="438"/>
      <c r="F29" s="421">
        <f>E29*D29</f>
        <v>0</v>
      </c>
      <c r="G29" s="117"/>
      <c r="H29" s="422"/>
      <c r="I29" s="423"/>
      <c r="J29" s="77"/>
      <c r="K29" s="77"/>
    </row>
    <row r="30" spans="1:9" s="58" customFormat="1" ht="12.75">
      <c r="A30" s="77"/>
      <c r="B30" s="123"/>
      <c r="C30" s="124"/>
      <c r="D30" s="125"/>
      <c r="E30" s="44"/>
      <c r="F30" s="127"/>
      <c r="G30" s="84"/>
      <c r="H30" s="84"/>
      <c r="I30" s="84"/>
    </row>
    <row r="31" spans="1:11" ht="13.5" thickBot="1">
      <c r="A31" s="99"/>
      <c r="B31" s="100" t="s">
        <v>162</v>
      </c>
      <c r="C31" s="101"/>
      <c r="D31" s="102"/>
      <c r="E31" s="155" t="s">
        <v>163</v>
      </c>
      <c r="F31" s="104">
        <f>SUM(F7:F30)</f>
        <v>0</v>
      </c>
      <c r="H31" s="57"/>
      <c r="I31" s="57"/>
      <c r="J31" s="57"/>
      <c r="K31" s="57"/>
    </row>
    <row r="32" spans="3:11" ht="13.5" thickTop="1">
      <c r="C32" s="59"/>
      <c r="D32" s="59"/>
      <c r="E32" s="50"/>
      <c r="F32" s="27"/>
      <c r="H32" s="57"/>
      <c r="I32" s="57"/>
      <c r="J32" s="57"/>
      <c r="K32" s="57"/>
    </row>
  </sheetData>
  <sheetProtection password="C508" sheet="1" objects="1" scenarios="1" selectLockedCells="1"/>
  <printOptions/>
  <pageMargins left="0.984251968503937" right="0.3937007874015748" top="1.4960629921259843" bottom="0.5511811023622047" header="0.31496062992125984" footer="0.31496062992125984"/>
  <pageSetup horizontalDpi="300" verticalDpi="300" orientation="portrait" paperSize="9" r:id="rId1"/>
  <headerFooter alignWithMargins="0">
    <oddHeader xml:space="preserve">&amp;L&amp;8&amp;F&amp;R </oddHeader>
    <oddFooter>&amp;L&amp;"Tahoma,Navadno"&amp;8        &amp;F&amp;R&amp;"Tahoma,Navadno"&amp;8&amp;P/&amp;N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5.8515625" style="57" customWidth="1"/>
    <col min="2" max="2" width="45.00390625" style="57" customWidth="1"/>
    <col min="3" max="3" width="4.7109375" style="59" customWidth="1"/>
    <col min="4" max="4" width="8.140625" style="59" bestFit="1" customWidth="1"/>
    <col min="5" max="5" width="11.57421875" style="27" customWidth="1"/>
    <col min="6" max="6" width="14.140625" style="27" customWidth="1"/>
    <col min="7" max="16384" width="9.140625" style="57" customWidth="1"/>
  </cols>
  <sheetData>
    <row r="1" spans="1:6" ht="12.75">
      <c r="A1" s="131" t="s">
        <v>54</v>
      </c>
      <c r="B1" s="53" t="s">
        <v>135</v>
      </c>
      <c r="C1" s="54"/>
      <c r="D1" s="55"/>
      <c r="E1" s="56"/>
      <c r="F1" s="56"/>
    </row>
    <row r="2" spans="1:6" ht="12.75">
      <c r="A2" s="131"/>
      <c r="B2" s="53"/>
      <c r="C2" s="54"/>
      <c r="D2" s="55"/>
      <c r="E2" s="56"/>
      <c r="F2" s="56"/>
    </row>
    <row r="3" spans="1:7" s="121" customFormat="1" ht="25.5">
      <c r="A3" s="57"/>
      <c r="B3" s="57" t="s">
        <v>262</v>
      </c>
      <c r="C3" s="59"/>
      <c r="D3" s="59"/>
      <c r="E3" s="27"/>
      <c r="F3" s="27"/>
      <c r="G3" s="57"/>
    </row>
    <row r="4" spans="1:7" s="121" customFormat="1" ht="12.75">
      <c r="A4" s="57"/>
      <c r="B4" s="57"/>
      <c r="C4" s="59"/>
      <c r="D4" s="59"/>
      <c r="E4" s="27"/>
      <c r="F4" s="27"/>
      <c r="G4" s="57"/>
    </row>
    <row r="5" spans="1:7" s="121" customFormat="1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7"/>
    </row>
    <row r="6" spans="1:9" ht="12.75">
      <c r="A6" s="187"/>
      <c r="B6" s="136"/>
      <c r="C6" s="188"/>
      <c r="D6" s="189"/>
      <c r="E6" s="190"/>
      <c r="F6" s="190"/>
      <c r="I6" s="121"/>
    </row>
    <row r="7" spans="1:8" s="168" customFormat="1" ht="51">
      <c r="A7" s="65">
        <f>COUNT($A$6:A6)+1</f>
        <v>1</v>
      </c>
      <c r="B7" s="191" t="s">
        <v>157</v>
      </c>
      <c r="C7" s="110" t="s">
        <v>59</v>
      </c>
      <c r="D7" s="401">
        <v>1</v>
      </c>
      <c r="E7" s="359"/>
      <c r="F7" s="152">
        <f>SUM(E7*D7)</f>
        <v>0</v>
      </c>
      <c r="H7" s="193"/>
    </row>
    <row r="8" spans="1:9" ht="12.75">
      <c r="A8" s="115"/>
      <c r="B8" s="107"/>
      <c r="D8" s="109"/>
      <c r="E8" s="39"/>
      <c r="F8" s="152"/>
      <c r="H8" s="20"/>
      <c r="I8" s="168"/>
    </row>
    <row r="9" spans="1:9" s="84" customFormat="1" ht="12.75">
      <c r="A9" s="65">
        <f>COUNT($A$6:A8)+1</f>
        <v>2</v>
      </c>
      <c r="B9" s="194" t="s">
        <v>156</v>
      </c>
      <c r="C9" s="110" t="s">
        <v>59</v>
      </c>
      <c r="D9" s="111">
        <v>2</v>
      </c>
      <c r="E9" s="44"/>
      <c r="F9" s="152">
        <f>SUM(E9*D9)</f>
        <v>0</v>
      </c>
      <c r="H9" s="193"/>
      <c r="I9" s="168"/>
    </row>
    <row r="10" spans="1:9" ht="12.75">
      <c r="A10" s="115"/>
      <c r="B10" s="107"/>
      <c r="D10" s="109"/>
      <c r="E10" s="39"/>
      <c r="F10" s="152"/>
      <c r="H10" s="20"/>
      <c r="I10" s="168"/>
    </row>
    <row r="11" spans="1:9" s="84" customFormat="1" ht="12.75">
      <c r="A11" s="65">
        <f>COUNT($A$6:A10)+1</f>
        <v>3</v>
      </c>
      <c r="B11" s="194" t="s">
        <v>25</v>
      </c>
      <c r="C11" s="110" t="s">
        <v>59</v>
      </c>
      <c r="D11" s="111">
        <v>2</v>
      </c>
      <c r="E11" s="44"/>
      <c r="F11" s="152">
        <f>SUM(E11*D11)</f>
        <v>0</v>
      </c>
      <c r="H11" s="87"/>
      <c r="I11" s="168"/>
    </row>
    <row r="12" spans="1:9" ht="12.75">
      <c r="A12" s="115"/>
      <c r="B12" s="107"/>
      <c r="D12" s="109"/>
      <c r="E12" s="39"/>
      <c r="F12" s="152"/>
      <c r="H12" s="20"/>
      <c r="I12" s="168"/>
    </row>
    <row r="13" spans="1:9" s="84" customFormat="1" ht="76.5">
      <c r="A13" s="65">
        <f>COUNT($A$6:A12)+1</f>
        <v>4</v>
      </c>
      <c r="B13" s="199" t="s">
        <v>26</v>
      </c>
      <c r="C13" s="110" t="s">
        <v>59</v>
      </c>
      <c r="D13" s="111">
        <v>14</v>
      </c>
      <c r="E13" s="44"/>
      <c r="F13" s="152">
        <f>SUM(E13*D13)</f>
        <v>0</v>
      </c>
      <c r="H13" s="193"/>
      <c r="I13" s="168"/>
    </row>
    <row r="14" spans="1:9" ht="12.75">
      <c r="A14" s="115"/>
      <c r="B14" s="107"/>
      <c r="D14" s="109"/>
      <c r="E14" s="440"/>
      <c r="F14" s="152"/>
      <c r="H14" s="20"/>
      <c r="I14" s="168"/>
    </row>
    <row r="15" spans="1:9" s="84" customFormat="1" ht="25.5">
      <c r="A15" s="65">
        <f>COUNT($A$6:A14)+1</f>
        <v>5</v>
      </c>
      <c r="B15" s="200" t="s">
        <v>27</v>
      </c>
      <c r="C15" s="110" t="s">
        <v>59</v>
      </c>
      <c r="D15" s="215">
        <v>14</v>
      </c>
      <c r="E15" s="44"/>
      <c r="F15" s="152">
        <f>SUM(E15*D15)</f>
        <v>0</v>
      </c>
      <c r="H15" s="87"/>
      <c r="I15" s="168"/>
    </row>
    <row r="16" spans="1:9" ht="12.75">
      <c r="A16" s="115"/>
      <c r="B16" s="107"/>
      <c r="D16" s="161"/>
      <c r="E16" s="39"/>
      <c r="F16" s="152"/>
      <c r="H16" s="20"/>
      <c r="I16" s="168"/>
    </row>
    <row r="17" spans="1:9" s="84" customFormat="1" ht="38.25">
      <c r="A17" s="65">
        <f>COUNT($A$5:A16)+1</f>
        <v>6</v>
      </c>
      <c r="B17" s="79" t="s">
        <v>98</v>
      </c>
      <c r="C17" s="110" t="s">
        <v>84</v>
      </c>
      <c r="D17" s="111">
        <v>1</v>
      </c>
      <c r="E17" s="44"/>
      <c r="F17" s="152">
        <f>SUM(E17*D17)</f>
        <v>0</v>
      </c>
      <c r="H17" s="87"/>
      <c r="I17" s="168"/>
    </row>
    <row r="18" spans="1:9" s="84" customFormat="1" ht="12.75">
      <c r="A18" s="150"/>
      <c r="B18" s="79"/>
      <c r="C18" s="110"/>
      <c r="D18" s="151"/>
      <c r="E18" s="44"/>
      <c r="F18" s="152"/>
      <c r="H18" s="201"/>
      <c r="I18" s="168"/>
    </row>
    <row r="19" spans="1:6" s="79" customFormat="1" ht="12.75" customHeight="1">
      <c r="A19" s="65">
        <f>COUNT($A$5:A17)+1</f>
        <v>7</v>
      </c>
      <c r="B19" s="79" t="s">
        <v>86</v>
      </c>
      <c r="C19" s="114" t="s">
        <v>93</v>
      </c>
      <c r="D19" s="113">
        <v>0.03</v>
      </c>
      <c r="E19" s="45"/>
      <c r="F19" s="126">
        <f>SUM(F7:F18)*D19</f>
        <v>0</v>
      </c>
    </row>
    <row r="20" spans="1:9" s="58" customFormat="1" ht="12.75">
      <c r="A20" s="77"/>
      <c r="B20" s="123"/>
      <c r="C20" s="122"/>
      <c r="D20" s="185"/>
      <c r="E20" s="126"/>
      <c r="F20" s="127"/>
      <c r="G20" s="84"/>
      <c r="H20" s="84"/>
      <c r="I20" s="84"/>
    </row>
    <row r="21" spans="1:6" ht="13.5" thickBot="1">
      <c r="A21" s="99"/>
      <c r="B21" s="100" t="str">
        <f>$B$1&amp;" skupaj:"</f>
        <v>SISTEM JAVLJANJE VLOMA skupaj:</v>
      </c>
      <c r="C21" s="101"/>
      <c r="D21" s="102"/>
      <c r="E21" s="155"/>
      <c r="F21" s="104">
        <f>SUM(F7:F20)</f>
        <v>0</v>
      </c>
    </row>
    <row r="22" ht="13.5" thickTop="1"/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600" verticalDpi="600" orientation="portrait" paperSize="9" r:id="rId2"/>
  <headerFooter alignWithMargins="0">
    <oddHeader xml:space="preserve">&amp;L&amp;8&amp;F&amp;R </oddHeader>
    <oddFooter>&amp;R&amp;"FuturaTEEMedCon,Običajno"&amp;P/&amp;N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6.421875" style="57" customWidth="1"/>
    <col min="2" max="2" width="45.00390625" style="57" customWidth="1"/>
    <col min="3" max="3" width="4.7109375" style="59" customWidth="1"/>
    <col min="4" max="4" width="10.421875" style="186" customWidth="1"/>
    <col min="5" max="5" width="9.7109375" style="50" bestFit="1" customWidth="1"/>
    <col min="6" max="6" width="14.00390625" style="50" customWidth="1"/>
    <col min="7" max="7" width="9.140625" style="57" customWidth="1"/>
    <col min="8" max="8" width="42.00390625" style="57" customWidth="1"/>
    <col min="9" max="16384" width="9.140625" style="57" customWidth="1"/>
  </cols>
  <sheetData>
    <row r="1" spans="1:7" ht="12.75">
      <c r="A1" s="131" t="s">
        <v>55</v>
      </c>
      <c r="B1" s="53" t="s">
        <v>114</v>
      </c>
      <c r="C1" s="54"/>
      <c r="D1" s="55"/>
      <c r="E1" s="56"/>
      <c r="F1" s="56"/>
      <c r="G1" s="59"/>
    </row>
    <row r="2" spans="1:7" ht="12.75">
      <c r="A2" s="133"/>
      <c r="B2" s="53"/>
      <c r="C2" s="54"/>
      <c r="D2" s="55"/>
      <c r="E2" s="56"/>
      <c r="F2" s="56"/>
      <c r="G2" s="59"/>
    </row>
    <row r="3" spans="2:7" ht="76.5">
      <c r="B3" s="57" t="s">
        <v>171</v>
      </c>
      <c r="D3" s="59"/>
      <c r="E3" s="27"/>
      <c r="F3" s="27"/>
      <c r="G3" s="59"/>
    </row>
    <row r="4" spans="1:7" ht="12.75">
      <c r="A4" s="60" t="s">
        <v>13</v>
      </c>
      <c r="B4" s="61" t="s">
        <v>67</v>
      </c>
      <c r="C4" s="61" t="s">
        <v>65</v>
      </c>
      <c r="D4" s="62" t="s">
        <v>68</v>
      </c>
      <c r="E4" s="63" t="s">
        <v>69</v>
      </c>
      <c r="F4" s="64" t="s">
        <v>14</v>
      </c>
      <c r="G4" s="59"/>
    </row>
    <row r="5" spans="1:6" ht="12.75">
      <c r="A5" s="135"/>
      <c r="B5" s="178"/>
      <c r="C5" s="179"/>
      <c r="D5" s="180"/>
      <c r="E5" s="181"/>
      <c r="F5" s="181"/>
    </row>
    <row r="6" spans="1:6" s="183" customFormat="1" ht="76.5">
      <c r="A6" s="65">
        <f>COUNT($A$4:A5)+1</f>
        <v>1</v>
      </c>
      <c r="B6" s="447" t="s">
        <v>271</v>
      </c>
      <c r="C6" s="206" t="s">
        <v>59</v>
      </c>
      <c r="D6" s="161">
        <v>3</v>
      </c>
      <c r="E6" s="358"/>
      <c r="F6" s="207">
        <f>D6*E6</f>
        <v>0</v>
      </c>
    </row>
    <row r="7" spans="1:6" s="183" customFormat="1" ht="12.75">
      <c r="A7" s="65"/>
      <c r="B7" s="81"/>
      <c r="C7" s="206"/>
      <c r="D7" s="161"/>
      <c r="E7" s="358"/>
      <c r="F7" s="207"/>
    </row>
    <row r="8" spans="1:6" s="183" customFormat="1" ht="114.75">
      <c r="A8" s="65">
        <f>COUNT($A$4:A7)+1</f>
        <v>2</v>
      </c>
      <c r="B8" s="447" t="s">
        <v>269</v>
      </c>
      <c r="C8" s="206" t="s">
        <v>59</v>
      </c>
      <c r="D8" s="161">
        <v>1</v>
      </c>
      <c r="E8" s="358"/>
      <c r="F8" s="207">
        <f>D8*E8</f>
        <v>0</v>
      </c>
    </row>
    <row r="9" spans="1:6" s="183" customFormat="1" ht="12.75">
      <c r="A9" s="65"/>
      <c r="B9" s="81"/>
      <c r="C9" s="206"/>
      <c r="D9" s="161"/>
      <c r="E9" s="358"/>
      <c r="F9" s="207"/>
    </row>
    <row r="10" spans="1:6" s="183" customFormat="1" ht="63.75">
      <c r="A10" s="65">
        <f>COUNT($A$4:A9)+1</f>
        <v>3</v>
      </c>
      <c r="B10" s="447" t="s">
        <v>270</v>
      </c>
      <c r="C10" s="206" t="s">
        <v>84</v>
      </c>
      <c r="D10" s="161">
        <v>1</v>
      </c>
      <c r="E10" s="358"/>
      <c r="F10" s="207">
        <f>D10*E10</f>
        <v>0</v>
      </c>
    </row>
    <row r="11" spans="1:6" s="183" customFormat="1" ht="12.75">
      <c r="A11" s="65"/>
      <c r="B11" s="58"/>
      <c r="C11" s="206"/>
      <c r="D11" s="161"/>
      <c r="E11" s="358"/>
      <c r="F11" s="207"/>
    </row>
    <row r="12" spans="1:6" s="183" customFormat="1" ht="12.75">
      <c r="A12" s="65">
        <f>COUNT($A$4:A11)+1</f>
        <v>4</v>
      </c>
      <c r="B12" s="58" t="s">
        <v>137</v>
      </c>
      <c r="C12" s="206" t="s">
        <v>84</v>
      </c>
      <c r="D12" s="161">
        <v>1</v>
      </c>
      <c r="E12" s="358"/>
      <c r="F12" s="207">
        <f>D12*E12</f>
        <v>0</v>
      </c>
    </row>
    <row r="13" spans="1:6" s="183" customFormat="1" ht="12.75">
      <c r="A13" s="65"/>
      <c r="B13" s="58"/>
      <c r="C13" s="206"/>
      <c r="D13" s="161"/>
      <c r="E13" s="358"/>
      <c r="F13" s="207"/>
    </row>
    <row r="14" spans="1:6" s="183" customFormat="1" ht="12.75">
      <c r="A14" s="65">
        <f>COUNT($A$4:A13)+1</f>
        <v>5</v>
      </c>
      <c r="B14" s="184" t="s">
        <v>105</v>
      </c>
      <c r="D14" s="91">
        <v>0.03</v>
      </c>
      <c r="E14" s="441"/>
      <c r="F14" s="182">
        <f>SUM(F6:F12)*D14</f>
        <v>0</v>
      </c>
    </row>
    <row r="15" spans="1:9" s="58" customFormat="1" ht="12.75">
      <c r="A15" s="77"/>
      <c r="B15" s="123"/>
      <c r="C15" s="122"/>
      <c r="D15" s="185"/>
      <c r="E15" s="126"/>
      <c r="F15" s="127"/>
      <c r="G15" s="84"/>
      <c r="H15" s="84"/>
      <c r="I15" s="84"/>
    </row>
    <row r="16" spans="1:6" ht="13.5" thickBot="1">
      <c r="A16" s="99"/>
      <c r="B16" s="100" t="str">
        <f>$B$1&amp;" skupaj:"</f>
        <v>VIDEO NADZOR skupaj:</v>
      </c>
      <c r="C16" s="101"/>
      <c r="D16" s="102"/>
      <c r="E16" s="155"/>
      <c r="F16" s="104">
        <f>SUM(F6:F15)</f>
        <v>0</v>
      </c>
    </row>
    <row r="17" ht="13.5" thickTop="1"/>
  </sheetData>
  <sheetProtection password="C048" sheet="1" selectLockedCells="1"/>
  <printOptions/>
  <pageMargins left="0.7874015748031497" right="0.5905511811023623" top="0.8661417322834646" bottom="0.8661417322834646" header="0.31496062992125984" footer="0.5118110236220472"/>
  <pageSetup horizontalDpi="600" verticalDpi="600" orientation="portrait" paperSize="9" scale="99" r:id="rId1"/>
  <headerFooter alignWithMargins="0">
    <oddHeader xml:space="preserve">&amp;L&amp;8&amp;F&amp;R </oddHeader>
    <oddFooter>&amp;R&amp;"FuturaTEEMedCon,Običajno"&amp;P/&amp;N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showZeros="0" view="pageBreakPreview" zoomScaleSheetLayoutView="100" workbookViewId="0" topLeftCell="A1">
      <selection activeCell="E28" sqref="E28"/>
    </sheetView>
  </sheetViews>
  <sheetFormatPr defaultColWidth="9.140625" defaultRowHeight="12.75"/>
  <cols>
    <col min="1" max="1" width="6.421875" style="57" customWidth="1"/>
    <col min="2" max="2" width="45.00390625" style="57" customWidth="1"/>
    <col min="3" max="3" width="4.7109375" style="134" customWidth="1"/>
    <col min="4" max="4" width="10.421875" style="59" customWidth="1"/>
    <col min="5" max="5" width="9.7109375" style="27" bestFit="1" customWidth="1"/>
    <col min="6" max="6" width="14.00390625" style="27" customWidth="1"/>
    <col min="7" max="16384" width="9.140625" style="57" customWidth="1"/>
  </cols>
  <sheetData>
    <row r="1" spans="1:6" ht="12.75">
      <c r="A1" s="131" t="s">
        <v>100</v>
      </c>
      <c r="B1" s="53" t="s">
        <v>136</v>
      </c>
      <c r="C1" s="132"/>
      <c r="D1" s="55"/>
      <c r="E1" s="56"/>
      <c r="F1" s="56"/>
    </row>
    <row r="2" spans="1:6" ht="12.75">
      <c r="A2" s="133"/>
      <c r="B2" s="53"/>
      <c r="C2" s="132"/>
      <c r="D2" s="55"/>
      <c r="E2" s="56"/>
      <c r="F2" s="56"/>
    </row>
    <row r="3" spans="1:7" s="121" customFormat="1" ht="12.75">
      <c r="A3" s="57"/>
      <c r="B3" s="57" t="s">
        <v>263</v>
      </c>
      <c r="C3" s="134"/>
      <c r="D3" s="59"/>
      <c r="E3" s="27"/>
      <c r="F3" s="27"/>
      <c r="G3" s="57"/>
    </row>
    <row r="4" spans="1:7" s="121" customFormat="1" ht="12.75">
      <c r="A4" s="57"/>
      <c r="B4" s="57"/>
      <c r="C4" s="134"/>
      <c r="D4" s="59"/>
      <c r="E4" s="27"/>
      <c r="F4" s="27"/>
      <c r="G4" s="57"/>
    </row>
    <row r="5" spans="1:7" s="121" customFormat="1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7"/>
    </row>
    <row r="6" spans="1:6" ht="12.75">
      <c r="A6" s="135"/>
      <c r="B6" s="136"/>
      <c r="C6" s="137"/>
      <c r="D6" s="138"/>
      <c r="E6" s="139"/>
      <c r="F6" s="139"/>
    </row>
    <row r="7" spans="1:8" s="143" customFormat="1" ht="12.75">
      <c r="A7" s="65">
        <f>COUNT($A$4:A6)+1</f>
        <v>1</v>
      </c>
      <c r="B7" s="144" t="s">
        <v>232</v>
      </c>
      <c r="C7" s="170"/>
      <c r="D7" s="74"/>
      <c r="E7" s="171"/>
      <c r="F7" s="171">
        <f>+E7*D7</f>
        <v>0</v>
      </c>
      <c r="H7" s="106"/>
    </row>
    <row r="8" spans="1:8" s="143" customFormat="1" ht="141.75" customHeight="1">
      <c r="A8" s="145" t="s">
        <v>88</v>
      </c>
      <c r="B8" s="144" t="s">
        <v>233</v>
      </c>
      <c r="C8" s="106" t="s">
        <v>59</v>
      </c>
      <c r="D8" s="118">
        <v>1</v>
      </c>
      <c r="E8" s="130"/>
      <c r="F8" s="119">
        <f aca="true" t="shared" si="0" ref="F8:F14">E8*D8</f>
        <v>0</v>
      </c>
      <c r="H8" s="106"/>
    </row>
    <row r="9" spans="1:8" s="143" customFormat="1" ht="12.75">
      <c r="A9" s="145" t="s">
        <v>88</v>
      </c>
      <c r="B9" s="81" t="s">
        <v>0</v>
      </c>
      <c r="C9" s="106" t="s">
        <v>59</v>
      </c>
      <c r="D9" s="118">
        <v>2</v>
      </c>
      <c r="E9" s="130"/>
      <c r="F9" s="119">
        <f t="shared" si="0"/>
        <v>0</v>
      </c>
      <c r="H9" s="106"/>
    </row>
    <row r="10" spans="1:8" s="143" customFormat="1" ht="12.75">
      <c r="A10" s="145" t="s">
        <v>88</v>
      </c>
      <c r="B10" s="144" t="s">
        <v>234</v>
      </c>
      <c r="C10" s="106" t="s">
        <v>59</v>
      </c>
      <c r="D10" s="118">
        <v>1</v>
      </c>
      <c r="E10" s="130"/>
      <c r="F10" s="119">
        <f t="shared" si="0"/>
        <v>0</v>
      </c>
      <c r="H10" s="106"/>
    </row>
    <row r="11" spans="1:8" s="143" customFormat="1" ht="12.75">
      <c r="A11" s="145" t="s">
        <v>88</v>
      </c>
      <c r="B11" s="144" t="s">
        <v>235</v>
      </c>
      <c r="C11" s="106" t="s">
        <v>59</v>
      </c>
      <c r="D11" s="118">
        <v>1</v>
      </c>
      <c r="E11" s="130"/>
      <c r="F11" s="119">
        <f t="shared" si="0"/>
        <v>0</v>
      </c>
      <c r="H11" s="106"/>
    </row>
    <row r="12" spans="1:8" s="143" customFormat="1" ht="12.75">
      <c r="A12" s="145" t="s">
        <v>88</v>
      </c>
      <c r="B12" s="144" t="s">
        <v>236</v>
      </c>
      <c r="C12" s="106" t="s">
        <v>59</v>
      </c>
      <c r="D12" s="118">
        <v>1</v>
      </c>
      <c r="E12" s="130"/>
      <c r="F12" s="119">
        <f>E12*D12</f>
        <v>0</v>
      </c>
      <c r="H12" s="106"/>
    </row>
    <row r="13" spans="1:8" s="143" customFormat="1" ht="12.75">
      <c r="A13" s="145"/>
      <c r="B13" s="144"/>
      <c r="C13" s="106"/>
      <c r="D13" s="118"/>
      <c r="E13" s="130"/>
      <c r="F13" s="119"/>
      <c r="H13" s="106"/>
    </row>
    <row r="14" spans="1:8" s="143" customFormat="1" ht="12.75">
      <c r="A14" s="65">
        <f>COUNT($A$3:A12)+1</f>
        <v>2</v>
      </c>
      <c r="B14" s="144" t="s">
        <v>237</v>
      </c>
      <c r="C14" s="106" t="s">
        <v>59</v>
      </c>
      <c r="D14" s="118">
        <v>1</v>
      </c>
      <c r="E14" s="130"/>
      <c r="F14" s="119">
        <f t="shared" si="0"/>
        <v>0</v>
      </c>
      <c r="H14" s="106"/>
    </row>
    <row r="15" spans="1:6" ht="12.75">
      <c r="A15" s="135"/>
      <c r="B15" s="136"/>
      <c r="C15" s="360"/>
      <c r="D15" s="189"/>
      <c r="E15" s="442"/>
      <c r="F15" s="190"/>
    </row>
    <row r="16" spans="1:8" s="143" customFormat="1" ht="127.5">
      <c r="A16" s="65">
        <f>COUNT($A$3:A14)+1</f>
        <v>3</v>
      </c>
      <c r="B16" s="144" t="s">
        <v>238</v>
      </c>
      <c r="C16" s="106" t="s">
        <v>59</v>
      </c>
      <c r="D16" s="118">
        <v>1</v>
      </c>
      <c r="E16" s="130"/>
      <c r="F16" s="119">
        <f>E16*D16</f>
        <v>0</v>
      </c>
      <c r="H16" s="106"/>
    </row>
    <row r="17" spans="1:6" ht="12.75">
      <c r="A17" s="135"/>
      <c r="B17" s="136"/>
      <c r="C17" s="360"/>
      <c r="D17" s="189"/>
      <c r="E17" s="442"/>
      <c r="F17" s="190"/>
    </row>
    <row r="18" spans="1:8" s="143" customFormat="1" ht="25.5">
      <c r="A18" s="65">
        <f>COUNT($A$3:A16)+1</f>
        <v>4</v>
      </c>
      <c r="B18" s="144" t="s">
        <v>147</v>
      </c>
      <c r="C18" s="106" t="s">
        <v>59</v>
      </c>
      <c r="D18" s="118">
        <v>1</v>
      </c>
      <c r="E18" s="130"/>
      <c r="F18" s="119">
        <f>E18*D18</f>
        <v>0</v>
      </c>
      <c r="H18" s="106"/>
    </row>
    <row r="19" spans="1:6" ht="12.75">
      <c r="A19" s="135"/>
      <c r="B19" s="136"/>
      <c r="C19" s="360"/>
      <c r="D19" s="189"/>
      <c r="E19" s="442"/>
      <c r="F19" s="190"/>
    </row>
    <row r="20" spans="1:8" s="143" customFormat="1" ht="12.75">
      <c r="A20" s="65">
        <f>COUNT($A$3:A18)+1</f>
        <v>5</v>
      </c>
      <c r="B20" s="144" t="s">
        <v>239</v>
      </c>
      <c r="C20" s="106" t="s">
        <v>59</v>
      </c>
      <c r="D20" s="118">
        <v>1</v>
      </c>
      <c r="E20" s="130"/>
      <c r="F20" s="119">
        <f>E20*D20</f>
        <v>0</v>
      </c>
      <c r="H20" s="106"/>
    </row>
    <row r="21" spans="1:6" ht="12.75">
      <c r="A21" s="135"/>
      <c r="B21" s="136"/>
      <c r="C21" s="360"/>
      <c r="D21" s="189"/>
      <c r="E21" s="442"/>
      <c r="F21" s="190"/>
    </row>
    <row r="22" spans="1:8" s="142" customFormat="1" ht="12.75">
      <c r="A22" s="65">
        <f>COUNT($A$3:A15)+1</f>
        <v>3</v>
      </c>
      <c r="B22" s="140" t="s">
        <v>1</v>
      </c>
      <c r="C22" s="172"/>
      <c r="D22" s="118"/>
      <c r="E22" s="130"/>
      <c r="F22" s="119"/>
      <c r="H22" s="106"/>
    </row>
    <row r="23" spans="1:10" s="143" customFormat="1" ht="12.75">
      <c r="A23" s="148"/>
      <c r="B23" s="173" t="s">
        <v>2</v>
      </c>
      <c r="C23" s="146" t="s">
        <v>16</v>
      </c>
      <c r="D23" s="118">
        <v>1</v>
      </c>
      <c r="E23" s="28"/>
      <c r="F23" s="119">
        <f>D23*E23</f>
        <v>0</v>
      </c>
      <c r="H23" s="106"/>
      <c r="I23" s="142"/>
      <c r="J23" s="142"/>
    </row>
    <row r="24" spans="1:10" s="143" customFormat="1" ht="12.75">
      <c r="A24" s="174"/>
      <c r="B24" s="143" t="s">
        <v>3</v>
      </c>
      <c r="C24" s="175"/>
      <c r="D24" s="176"/>
      <c r="E24" s="443"/>
      <c r="F24" s="177"/>
      <c r="H24" s="147"/>
      <c r="I24" s="142"/>
      <c r="J24" s="142"/>
    </row>
    <row r="25" spans="1:10" s="143" customFormat="1" ht="12.75">
      <c r="A25" s="174"/>
      <c r="B25" s="143" t="s">
        <v>4</v>
      </c>
      <c r="C25" s="175"/>
      <c r="D25" s="157"/>
      <c r="E25" s="443"/>
      <c r="F25" s="177"/>
      <c r="G25" s="159"/>
      <c r="H25" s="147"/>
      <c r="I25" s="142"/>
      <c r="J25" s="142"/>
    </row>
    <row r="26" spans="1:6" s="84" customFormat="1" ht="12.75">
      <c r="A26" s="150"/>
      <c r="B26" s="121"/>
      <c r="C26" s="117"/>
      <c r="D26" s="151"/>
      <c r="E26" s="44"/>
      <c r="F26" s="152"/>
    </row>
    <row r="27" spans="1:6" s="79" customFormat="1" ht="12.75" customHeight="1">
      <c r="A27" s="65">
        <f>COUNT($A$6:A26)+1</f>
        <v>7</v>
      </c>
      <c r="B27" s="79" t="s">
        <v>146</v>
      </c>
      <c r="C27" s="121"/>
      <c r="D27" s="113">
        <v>0.03</v>
      </c>
      <c r="E27" s="45"/>
      <c r="F27" s="126">
        <f>SUM(F15:F23)*D27</f>
        <v>0</v>
      </c>
    </row>
    <row r="28" spans="1:7" s="107" customFormat="1" ht="12.75">
      <c r="A28" s="88"/>
      <c r="B28" s="144"/>
      <c r="C28" s="144"/>
      <c r="D28" s="153"/>
      <c r="E28" s="444"/>
      <c r="F28" s="51"/>
      <c r="G28" s="154"/>
    </row>
    <row r="29" spans="1:6" ht="13.5" thickBot="1">
      <c r="A29" s="99"/>
      <c r="B29" s="100" t="str">
        <f>$B$1&amp;" skupaj:"</f>
        <v>DOMOFONI skupaj:</v>
      </c>
      <c r="C29" s="101"/>
      <c r="D29" s="102"/>
      <c r="E29" s="155"/>
      <c r="F29" s="104">
        <f>SUM(F8:F27)</f>
        <v>0</v>
      </c>
    </row>
    <row r="30" ht="13.5" thickTop="1">
      <c r="I30" s="156"/>
    </row>
    <row r="31" spans="1:10" s="143" customFormat="1" ht="12.75">
      <c r="A31" s="147"/>
      <c r="C31" s="147"/>
      <c r="D31" s="157"/>
      <c r="E31" s="158"/>
      <c r="F31" s="158"/>
      <c r="G31" s="159"/>
      <c r="H31" s="142"/>
      <c r="I31" s="142"/>
      <c r="J31" s="142"/>
    </row>
    <row r="32" spans="1:10" s="143" customFormat="1" ht="12.75">
      <c r="A32" s="147"/>
      <c r="C32" s="147"/>
      <c r="D32" s="157"/>
      <c r="E32" s="158"/>
      <c r="F32" s="158"/>
      <c r="G32" s="159"/>
      <c r="H32" s="142"/>
      <c r="I32" s="142"/>
      <c r="J32" s="142"/>
    </row>
    <row r="33" spans="1:10" s="143" customFormat="1" ht="12.75">
      <c r="A33" s="147"/>
      <c r="C33" s="147"/>
      <c r="D33" s="157"/>
      <c r="E33" s="158"/>
      <c r="F33" s="158"/>
      <c r="G33" s="159"/>
      <c r="H33" s="142"/>
      <c r="I33" s="142"/>
      <c r="J33" s="142"/>
    </row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scale="99" r:id="rId1"/>
  <headerFooter alignWithMargins="0">
    <oddHeader xml:space="preserve">&amp;L&amp;8&amp;F&amp;R </oddHeader>
    <oddFooter>&amp;R&amp;"FuturaTEEMedCon,Običajno"&amp;P/&amp;N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showZeros="0" view="pageBreakPreview" zoomScaleSheetLayoutView="100" workbookViewId="0" topLeftCell="A1">
      <selection activeCell="E29" sqref="E29:E30"/>
    </sheetView>
  </sheetViews>
  <sheetFormatPr defaultColWidth="9.140625" defaultRowHeight="12.75"/>
  <cols>
    <col min="1" max="1" width="5.140625" style="57" customWidth="1"/>
    <col min="2" max="2" width="45.00390625" style="57" customWidth="1"/>
    <col min="3" max="3" width="4.7109375" style="134" customWidth="1"/>
    <col min="4" max="4" width="8.140625" style="203" bestFit="1" customWidth="1"/>
    <col min="5" max="5" width="11.57421875" style="203" customWidth="1"/>
    <col min="6" max="6" width="14.8515625" style="203" customWidth="1"/>
    <col min="7" max="7" width="9.140625" style="57" customWidth="1"/>
    <col min="8" max="11" width="9.140625" style="80" customWidth="1"/>
    <col min="12" max="16384" width="9.140625" style="57" customWidth="1"/>
  </cols>
  <sheetData>
    <row r="1" spans="1:6" s="58" customFormat="1" ht="12.75">
      <c r="A1" s="52" t="s">
        <v>134</v>
      </c>
      <c r="B1" s="53" t="s">
        <v>180</v>
      </c>
      <c r="C1" s="54"/>
      <c r="D1" s="55"/>
      <c r="E1" s="56"/>
      <c r="F1" s="56"/>
    </row>
    <row r="2" spans="1:6" s="58" customFormat="1" ht="12.75">
      <c r="A2" s="386"/>
      <c r="B2" s="53"/>
      <c r="C2" s="54"/>
      <c r="D2" s="55"/>
      <c r="E2" s="56"/>
      <c r="F2" s="56"/>
    </row>
    <row r="3" spans="1:6" s="58" customFormat="1" ht="12.75">
      <c r="A3" s="57"/>
      <c r="B3" s="57" t="s">
        <v>264</v>
      </c>
      <c r="C3" s="59"/>
      <c r="D3" s="59"/>
      <c r="E3" s="27"/>
      <c r="F3" s="27"/>
    </row>
    <row r="4" spans="1:6" s="58" customFormat="1" ht="12.75">
      <c r="A4" s="57"/>
      <c r="B4" s="57"/>
      <c r="C4" s="59"/>
      <c r="D4" s="59"/>
      <c r="E4" s="27"/>
      <c r="F4" s="27"/>
    </row>
    <row r="5" spans="1:6" s="58" customFormat="1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</row>
    <row r="6" spans="1:6" s="58" customFormat="1" ht="12.75">
      <c r="A6" s="57"/>
      <c r="B6" s="57"/>
      <c r="C6" s="59"/>
      <c r="D6" s="59"/>
      <c r="E6" s="27"/>
      <c r="F6" s="27"/>
    </row>
    <row r="7" spans="1:7" s="108" customFormat="1" ht="25.5">
      <c r="A7" s="65">
        <f>COUNT($A$3:A6)+1</f>
        <v>1</v>
      </c>
      <c r="B7" s="105" t="s">
        <v>188</v>
      </c>
      <c r="C7" s="106" t="s">
        <v>66</v>
      </c>
      <c r="D7" s="387">
        <v>80</v>
      </c>
      <c r="E7" s="388"/>
      <c r="F7" s="389">
        <f>E7*D7</f>
        <v>0</v>
      </c>
      <c r="G7" s="107"/>
    </row>
    <row r="8" spans="1:6" s="108" customFormat="1" ht="12.75">
      <c r="A8" s="390"/>
      <c r="B8" s="391"/>
      <c r="C8" s="59"/>
      <c r="D8" s="109"/>
      <c r="E8" s="405"/>
      <c r="F8" s="27"/>
    </row>
    <row r="9" spans="1:7" s="108" customFormat="1" ht="38.25">
      <c r="A9" s="65">
        <f>A7+1</f>
        <v>2</v>
      </c>
      <c r="B9" s="144" t="s">
        <v>189</v>
      </c>
      <c r="C9" s="106" t="s">
        <v>59</v>
      </c>
      <c r="D9" s="387">
        <v>15</v>
      </c>
      <c r="E9" s="388"/>
      <c r="F9" s="389">
        <f>E9*D9</f>
        <v>0</v>
      </c>
      <c r="G9" s="107"/>
    </row>
    <row r="10" spans="1:6" s="108" customFormat="1" ht="12.75">
      <c r="A10" s="390"/>
      <c r="B10" s="79"/>
      <c r="C10" s="110"/>
      <c r="D10" s="111"/>
      <c r="E10" s="30"/>
      <c r="F10" s="389"/>
    </row>
    <row r="11" spans="1:6" s="98" customFormat="1" ht="12.75">
      <c r="A11" s="65">
        <f>COUNT($A$5:A10)+1</f>
        <v>3</v>
      </c>
      <c r="B11" s="79" t="s">
        <v>181</v>
      </c>
      <c r="C11" s="110" t="s">
        <v>59</v>
      </c>
      <c r="D11" s="111">
        <v>10</v>
      </c>
      <c r="E11" s="30"/>
      <c r="F11" s="112">
        <f>E11*D11</f>
        <v>0</v>
      </c>
    </row>
    <row r="12" spans="1:6" s="98" customFormat="1" ht="12.75">
      <c r="A12" s="393"/>
      <c r="B12" s="79"/>
      <c r="C12" s="110"/>
      <c r="D12" s="111"/>
      <c r="E12" s="30"/>
      <c r="F12" s="112"/>
    </row>
    <row r="13" spans="1:6" s="98" customFormat="1" ht="12.75">
      <c r="A13" s="65">
        <f>COUNT($A$5:A12)+1</f>
        <v>4</v>
      </c>
      <c r="B13" s="79" t="s">
        <v>182</v>
      </c>
      <c r="C13" s="110" t="s">
        <v>59</v>
      </c>
      <c r="D13" s="111">
        <v>10</v>
      </c>
      <c r="E13" s="30"/>
      <c r="F13" s="112">
        <f>E13*D13</f>
        <v>0</v>
      </c>
    </row>
    <row r="14" spans="1:6" s="98" customFormat="1" ht="12.75">
      <c r="A14" s="390"/>
      <c r="B14" s="79"/>
      <c r="C14" s="110"/>
      <c r="D14" s="111"/>
      <c r="E14" s="30"/>
      <c r="F14" s="112"/>
    </row>
    <row r="15" spans="1:6" s="108" customFormat="1" ht="25.5">
      <c r="A15" s="65">
        <f>COUNT($A$5:A14)+1</f>
        <v>5</v>
      </c>
      <c r="B15" s="144" t="s">
        <v>191</v>
      </c>
      <c r="C15" s="392" t="s">
        <v>66</v>
      </c>
      <c r="D15" s="387">
        <v>70</v>
      </c>
      <c r="E15" s="388"/>
      <c r="F15" s="389">
        <f>D15*E15</f>
        <v>0</v>
      </c>
    </row>
    <row r="16" spans="1:6" s="108" customFormat="1" ht="12.75">
      <c r="A16" s="393"/>
      <c r="B16" s="105"/>
      <c r="C16" s="392"/>
      <c r="D16" s="387"/>
      <c r="E16" s="388"/>
      <c r="F16" s="389"/>
    </row>
    <row r="17" spans="1:6" s="98" customFormat="1" ht="25.5">
      <c r="A17" s="65">
        <f>COUNT($A$5:A16)+1</f>
        <v>6</v>
      </c>
      <c r="B17" s="116" t="s">
        <v>190</v>
      </c>
      <c r="C17" s="110" t="s">
        <v>59</v>
      </c>
      <c r="D17" s="111">
        <v>15</v>
      </c>
      <c r="E17" s="30"/>
      <c r="F17" s="112">
        <f>E17*D17</f>
        <v>0</v>
      </c>
    </row>
    <row r="18" spans="1:6" s="108" customFormat="1" ht="12.75">
      <c r="A18" s="393"/>
      <c r="B18" s="105"/>
      <c r="C18" s="392"/>
      <c r="D18" s="387"/>
      <c r="E18" s="388"/>
      <c r="F18" s="389"/>
    </row>
    <row r="19" spans="1:6" s="98" customFormat="1" ht="38.25">
      <c r="A19" s="65">
        <f>COUNT($A$5:A18)+1</f>
        <v>7</v>
      </c>
      <c r="B19" s="116" t="s">
        <v>184</v>
      </c>
      <c r="C19" s="110" t="s">
        <v>59</v>
      </c>
      <c r="D19" s="111">
        <v>2</v>
      </c>
      <c r="E19" s="30"/>
      <c r="F19" s="112">
        <f>E19*D19</f>
        <v>0</v>
      </c>
    </row>
    <row r="20" spans="1:6" s="84" customFormat="1" ht="12.75">
      <c r="A20" s="393"/>
      <c r="B20" s="79"/>
      <c r="C20" s="110"/>
      <c r="D20" s="111"/>
      <c r="E20" s="30"/>
      <c r="F20" s="112"/>
    </row>
    <row r="21" spans="1:6" s="121" customFormat="1" ht="38.25">
      <c r="A21" s="65">
        <f>COUNT($A$5:A20)+1</f>
        <v>8</v>
      </c>
      <c r="B21" s="79" t="s">
        <v>185</v>
      </c>
      <c r="C21" s="106" t="s">
        <v>59</v>
      </c>
      <c r="D21" s="118">
        <v>2</v>
      </c>
      <c r="E21" s="130"/>
      <c r="F21" s="120">
        <f>D21*E21</f>
        <v>0</v>
      </c>
    </row>
    <row r="22" spans="1:6" s="84" customFormat="1" ht="12.75">
      <c r="A22" s="393"/>
      <c r="B22" s="79"/>
      <c r="C22" s="110"/>
      <c r="D22" s="111"/>
      <c r="E22" s="30"/>
      <c r="F22" s="112"/>
    </row>
    <row r="23" spans="1:6" s="121" customFormat="1" ht="25.5">
      <c r="A23" s="65">
        <f>COUNT($A$5:A22)+1</f>
        <v>9</v>
      </c>
      <c r="B23" s="79" t="s">
        <v>186</v>
      </c>
      <c r="C23" s="106" t="s">
        <v>59</v>
      </c>
      <c r="D23" s="118">
        <f>D21</f>
        <v>2</v>
      </c>
      <c r="E23" s="130"/>
      <c r="F23" s="120">
        <f>D23*E23</f>
        <v>0</v>
      </c>
    </row>
    <row r="24" spans="1:6" s="58" customFormat="1" ht="12.75">
      <c r="A24" s="393"/>
      <c r="B24" s="105"/>
      <c r="C24" s="392"/>
      <c r="D24" s="387"/>
      <c r="E24" s="388"/>
      <c r="F24" s="389"/>
    </row>
    <row r="25" spans="1:6" s="58" customFormat="1" ht="25.5">
      <c r="A25" s="65">
        <f>COUNT($A$5:A24)+1</f>
        <v>10</v>
      </c>
      <c r="B25" s="144" t="s">
        <v>192</v>
      </c>
      <c r="C25" s="392" t="s">
        <v>59</v>
      </c>
      <c r="D25" s="387">
        <v>20</v>
      </c>
      <c r="E25" s="388"/>
      <c r="F25" s="389">
        <f>D25*E25</f>
        <v>0</v>
      </c>
    </row>
    <row r="26" spans="1:6" s="58" customFormat="1" ht="12.75">
      <c r="A26" s="393"/>
      <c r="B26" s="79"/>
      <c r="C26" s="110"/>
      <c r="D26" s="111"/>
      <c r="E26" s="30"/>
      <c r="F26" s="389"/>
    </row>
    <row r="27" spans="1:6" s="58" customFormat="1" ht="38.25">
      <c r="A27" s="65">
        <f>COUNT($A$5:A26)+1</f>
        <v>11</v>
      </c>
      <c r="B27" s="144" t="s">
        <v>240</v>
      </c>
      <c r="C27" s="392" t="s">
        <v>84</v>
      </c>
      <c r="D27" s="387">
        <v>1</v>
      </c>
      <c r="E27" s="388"/>
      <c r="F27" s="389">
        <f>D27*E27</f>
        <v>0</v>
      </c>
    </row>
    <row r="28" spans="1:6" s="58" customFormat="1" ht="12.75">
      <c r="A28" s="393"/>
      <c r="B28" s="79"/>
      <c r="C28" s="110"/>
      <c r="D28" s="111"/>
      <c r="E28" s="30"/>
      <c r="F28" s="389"/>
    </row>
    <row r="29" spans="1:6" s="84" customFormat="1" ht="12" customHeight="1">
      <c r="A29" s="65">
        <f>COUNT($A$5:A28)+1</f>
        <v>12</v>
      </c>
      <c r="B29" s="79" t="s">
        <v>187</v>
      </c>
      <c r="C29" s="110" t="s">
        <v>84</v>
      </c>
      <c r="D29" s="111">
        <v>1</v>
      </c>
      <c r="E29" s="30"/>
      <c r="F29" s="112">
        <f>E29*D29</f>
        <v>0</v>
      </c>
    </row>
    <row r="30" spans="1:6" s="79" customFormat="1" ht="12.75">
      <c r="A30" s="393"/>
      <c r="C30" s="110"/>
      <c r="D30" s="110"/>
      <c r="E30" s="30"/>
      <c r="F30" s="112"/>
    </row>
    <row r="31" spans="1:6" s="79" customFormat="1" ht="12.75">
      <c r="A31" s="65">
        <f>COUNT($A$5:A30)+1</f>
        <v>13</v>
      </c>
      <c r="B31" s="79" t="s">
        <v>183</v>
      </c>
      <c r="D31" s="113">
        <v>0.03</v>
      </c>
      <c r="E31" s="357"/>
      <c r="F31" s="112">
        <f>(SUM(F7:F26))*D31</f>
        <v>0</v>
      </c>
    </row>
    <row r="32" spans="1:6" s="58" customFormat="1" ht="12.75">
      <c r="A32" s="77"/>
      <c r="B32" s="123"/>
      <c r="C32" s="124"/>
      <c r="D32" s="394"/>
      <c r="E32" s="29"/>
      <c r="F32" s="127"/>
    </row>
    <row r="33" spans="1:6" s="121" customFormat="1" ht="13.5" thickBot="1">
      <c r="A33" s="395"/>
      <c r="B33" s="100" t="str">
        <f>$B$1&amp;" skupaj:"</f>
        <v>STRELOVOD skupaj:</v>
      </c>
      <c r="C33" s="396"/>
      <c r="D33" s="397"/>
      <c r="E33" s="398"/>
      <c r="F33" s="399">
        <f>SUM(F7:F31)</f>
        <v>0</v>
      </c>
    </row>
    <row r="34" spans="3:6" s="58" customFormat="1" ht="13.5" thickTop="1">
      <c r="C34" s="128"/>
      <c r="D34" s="128"/>
      <c r="E34" s="129"/>
      <c r="F34" s="129"/>
    </row>
    <row r="35" spans="3:6" s="58" customFormat="1" ht="12.75">
      <c r="C35" s="128"/>
      <c r="D35" s="128"/>
      <c r="E35" s="129"/>
      <c r="F35" s="129"/>
    </row>
    <row r="36" spans="3:6" s="58" customFormat="1" ht="12.75">
      <c r="C36" s="128"/>
      <c r="D36" s="128"/>
      <c r="E36" s="129"/>
      <c r="F36" s="129"/>
    </row>
  </sheetData>
  <sheetProtection password="C048" sheet="1" objects="1" scenarios="1" selectLockedCells="1"/>
  <printOptions/>
  <pageMargins left="0.984251968503937" right="0.3937007874015748" top="1.4960629921259843" bottom="0.5511811023622047" header="0.31496062992125984" footer="0.31496062992125984"/>
  <pageSetup horizontalDpi="300" verticalDpi="300" orientation="portrait" paperSize="9" r:id="rId1"/>
  <headerFooter alignWithMargins="0">
    <oddHeader xml:space="preserve">&amp;L&amp;8&amp;F&amp;R </oddHeader>
    <oddFooter>&amp;L&amp;"Tahoma,Navadno"&amp;8        &amp;F&amp;R&amp;"Tahoma,Navadno"&amp;8&amp;P/&amp;N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workbookViewId="0" topLeftCell="A1">
      <selection activeCell="B34" sqref="B34"/>
    </sheetView>
  </sheetViews>
  <sheetFormatPr defaultColWidth="9.140625" defaultRowHeight="12.75"/>
  <cols>
    <col min="1" max="1" width="5.140625" style="14" bestFit="1" customWidth="1"/>
    <col min="2" max="2" width="56.28125" style="15" customWidth="1"/>
    <col min="3" max="3" width="4.8515625" style="15" customWidth="1"/>
    <col min="4" max="4" width="24.421875" style="38" customWidth="1"/>
    <col min="5" max="5" width="9.8515625" style="15" bestFit="1" customWidth="1"/>
    <col min="6" max="6" width="9.140625" style="15" customWidth="1"/>
    <col min="7" max="7" width="9.28125" style="15" bestFit="1" customWidth="1"/>
    <col min="8" max="8" width="11.00390625" style="15" bestFit="1" customWidth="1"/>
    <col min="9" max="9" width="12.8515625" style="15" customWidth="1"/>
    <col min="10" max="10" width="12.57421875" style="15" customWidth="1"/>
    <col min="11" max="16384" width="9.140625" style="15" customWidth="1"/>
  </cols>
  <sheetData>
    <row r="1" spans="1:4" s="8" customFormat="1" ht="12.75">
      <c r="A1" s="7"/>
      <c r="D1" s="32"/>
    </row>
    <row r="2" spans="1:4" s="8" customFormat="1" ht="12.75">
      <c r="A2" s="7"/>
      <c r="D2" s="32"/>
    </row>
    <row r="3" spans="1:4" s="8" customFormat="1" ht="12.75">
      <c r="A3" s="7"/>
      <c r="B3" s="9" t="s">
        <v>78</v>
      </c>
      <c r="C3" s="9"/>
      <c r="D3" s="32"/>
    </row>
    <row r="4" spans="1:4" s="8" customFormat="1" ht="12.75">
      <c r="A4" s="7"/>
      <c r="D4" s="32"/>
    </row>
    <row r="5" spans="1:4" s="8" customFormat="1" ht="12.75">
      <c r="A5" s="22" t="str">
        <f>SVETILKE!A1</f>
        <v>I.</v>
      </c>
      <c r="B5" s="8" t="str">
        <f>SVETILKE!B1</f>
        <v>SVETILKE</v>
      </c>
      <c r="D5" s="33">
        <f>+SVETILKE!F44</f>
        <v>0</v>
      </c>
    </row>
    <row r="6" spans="1:4" s="8" customFormat="1" ht="12.75">
      <c r="A6" s="22"/>
      <c r="D6" s="33"/>
    </row>
    <row r="7" spans="1:6" s="8" customFormat="1" ht="12.75">
      <c r="A7" s="22" t="str">
        <f>'INST.M.'!A1</f>
        <v>II.</v>
      </c>
      <c r="B7" s="8" t="str">
        <f>'INST.M.'!B1</f>
        <v>INŠTALACIJSKI MATERIAL</v>
      </c>
      <c r="D7" s="33">
        <f>+'INST.M.'!F100</f>
        <v>0</v>
      </c>
      <c r="E7" s="10"/>
      <c r="F7" s="10"/>
    </row>
    <row r="8" spans="1:4" s="8" customFormat="1" ht="12.75">
      <c r="A8" s="22"/>
      <c r="D8" s="33"/>
    </row>
    <row r="9" spans="1:4" s="8" customFormat="1" ht="12.75">
      <c r="A9" s="22" t="str">
        <f>PRIKLJUČKI!A1</f>
        <v>III.</v>
      </c>
      <c r="B9" s="8" t="str">
        <f>PRIKLJUČKI!B1</f>
        <v>PRIKLJUČKI</v>
      </c>
      <c r="D9" s="33">
        <f>+PRIKLJUČKI!F23</f>
        <v>0</v>
      </c>
    </row>
    <row r="10" spans="1:4" s="8" customFormat="1" ht="12.75">
      <c r="A10" s="22"/>
      <c r="D10" s="33"/>
    </row>
    <row r="11" spans="1:4" s="8" customFormat="1" ht="12.75">
      <c r="A11" s="22" t="str">
        <f>'EL. RAZDELILNIKI'!A1</f>
        <v>IV.</v>
      </c>
      <c r="B11" s="8" t="str">
        <f>'EL. RAZDELILNIKI'!B1</f>
        <v>EL. RAZDELILNIKI</v>
      </c>
      <c r="D11" s="33">
        <f>'EL. RAZDELILNIKI'!F35</f>
        <v>0</v>
      </c>
    </row>
    <row r="12" spans="1:4" s="8" customFormat="1" ht="12.75">
      <c r="A12" s="22"/>
      <c r="D12" s="33"/>
    </row>
    <row r="13" spans="1:4" s="8" customFormat="1" ht="12.75">
      <c r="A13" s="22" t="str">
        <f>'UNIVERZALNO OŽIČENJE '!A1</f>
        <v>V.</v>
      </c>
      <c r="B13" s="8" t="str">
        <f>'UNIVERZALNO OŽIČENJE '!B1</f>
        <v>UNIVERZALNO OŽIČENJE</v>
      </c>
      <c r="D13" s="33">
        <f>+'UNIVERZALNO OŽIČENJE '!F29</f>
        <v>0</v>
      </c>
    </row>
    <row r="14" spans="1:4" s="8" customFormat="1" ht="11.25" customHeight="1">
      <c r="A14" s="22"/>
      <c r="D14" s="33"/>
    </row>
    <row r="15" spans="1:4" s="8" customFormat="1" ht="12.75">
      <c r="A15" s="22" t="s">
        <v>132</v>
      </c>
      <c r="B15" s="8" t="str">
        <f>UPS!B1</f>
        <v>SISTEM ZA NEPREKINJENO NAPAJANJE</v>
      </c>
      <c r="D15" s="33">
        <f>+UPS!F9</f>
        <v>0</v>
      </c>
    </row>
    <row r="16" spans="1:4" s="8" customFormat="1" ht="12.75">
      <c r="A16" s="22"/>
      <c r="D16" s="33"/>
    </row>
    <row r="17" spans="1:4" s="8" customFormat="1" ht="12.75">
      <c r="A17" s="22" t="s">
        <v>133</v>
      </c>
      <c r="B17" s="8" t="str">
        <f>AJP!B1</f>
        <v>SISTEM JAVLJANJA POŽARA</v>
      </c>
      <c r="D17" s="33">
        <f>+AJP!F42</f>
        <v>0</v>
      </c>
    </row>
    <row r="18" spans="1:4" s="8" customFormat="1" ht="12.75">
      <c r="A18" s="22"/>
      <c r="D18" s="33"/>
    </row>
    <row r="19" spans="1:4" s="8" customFormat="1" ht="12.75">
      <c r="A19" s="22" t="s">
        <v>53</v>
      </c>
      <c r="B19" s="8" t="str">
        <f>'KONTROLA PRISTOPA'!B1</f>
        <v>KONTROLA PRISTOPA</v>
      </c>
      <c r="D19" s="33">
        <f>'KONTROLA PRISTOPA'!F31</f>
        <v>0</v>
      </c>
    </row>
    <row r="20" spans="1:4" s="8" customFormat="1" ht="12.75">
      <c r="A20" s="22"/>
      <c r="D20" s="33"/>
    </row>
    <row r="21" spans="1:4" s="8" customFormat="1" ht="12.75">
      <c r="A21" s="22" t="s">
        <v>54</v>
      </c>
      <c r="B21" s="8" t="str">
        <f>VLOM!B1</f>
        <v>SISTEM JAVLJANJE VLOMA</v>
      </c>
      <c r="D21" s="33">
        <f>+VLOM!F21</f>
        <v>0</v>
      </c>
    </row>
    <row r="22" spans="1:4" s="8" customFormat="1" ht="12.75">
      <c r="A22" s="22"/>
      <c r="D22" s="33"/>
    </row>
    <row r="23" spans="1:4" s="8" customFormat="1" ht="12.75">
      <c r="A23" s="22" t="s">
        <v>55</v>
      </c>
      <c r="B23" s="23" t="str">
        <f>VIDEO!B1</f>
        <v>VIDEO NADZOR</v>
      </c>
      <c r="C23" s="23"/>
      <c r="D23" s="33">
        <f>+VIDEO!F16</f>
        <v>0</v>
      </c>
    </row>
    <row r="24" spans="1:4" s="8" customFormat="1" ht="12.75">
      <c r="A24" s="22"/>
      <c r="D24" s="33"/>
    </row>
    <row r="25" spans="1:4" s="8" customFormat="1" ht="12.75">
      <c r="A25" s="22" t="s">
        <v>100</v>
      </c>
      <c r="B25" s="23" t="str">
        <f>DOMOFONI!B1</f>
        <v>DOMOFONI</v>
      </c>
      <c r="C25" s="23"/>
      <c r="D25" s="33">
        <f>+DOMOFONI!F29</f>
        <v>0</v>
      </c>
    </row>
    <row r="26" spans="1:4" s="8" customFormat="1" ht="12.75">
      <c r="A26" s="22"/>
      <c r="B26" s="23"/>
      <c r="C26" s="23"/>
      <c r="D26" s="33"/>
    </row>
    <row r="27" spans="1:4" s="8" customFormat="1" ht="12.75">
      <c r="A27" s="22" t="s">
        <v>134</v>
      </c>
      <c r="B27" s="23" t="str">
        <f>STRELOVOD!B1</f>
        <v>STRELOVOD</v>
      </c>
      <c r="C27" s="23"/>
      <c r="D27" s="33">
        <f>STRELOVOD!F33</f>
        <v>0</v>
      </c>
    </row>
    <row r="28" spans="1:4" s="8" customFormat="1" ht="12.75">
      <c r="A28" s="11"/>
      <c r="B28" s="12"/>
      <c r="C28" s="12"/>
      <c r="D28" s="34"/>
    </row>
    <row r="29" spans="1:4" s="8" customFormat="1" ht="12.75">
      <c r="A29" s="7"/>
      <c r="D29" s="35"/>
    </row>
    <row r="30" spans="1:4" s="8" customFormat="1" ht="12.75">
      <c r="A30" s="13"/>
      <c r="B30" s="9" t="s">
        <v>79</v>
      </c>
      <c r="C30" s="26"/>
      <c r="D30" s="46">
        <f>SUM(D4:D29)</f>
        <v>0</v>
      </c>
    </row>
    <row r="31" spans="1:4" s="8" customFormat="1" ht="12.75">
      <c r="A31" s="3"/>
      <c r="D31" s="36"/>
    </row>
    <row r="32" spans="1:4" s="8" customFormat="1" ht="12.75">
      <c r="A32" s="7"/>
      <c r="D32" s="32"/>
    </row>
    <row r="33" spans="1:4" s="8" customFormat="1" ht="12.75">
      <c r="A33" s="7"/>
      <c r="D33" s="32"/>
    </row>
    <row r="34" spans="1:4" s="8" customFormat="1" ht="12.75">
      <c r="A34" s="4"/>
      <c r="D34" s="32"/>
    </row>
    <row r="35" spans="1:4" s="8" customFormat="1" ht="12.75">
      <c r="A35" s="6"/>
      <c r="D35" s="32"/>
    </row>
    <row r="36" spans="1:7" s="8" customFormat="1" ht="12.75">
      <c r="A36" s="5"/>
      <c r="B36" s="6"/>
      <c r="C36" s="6"/>
      <c r="D36" s="37"/>
      <c r="E36" s="6"/>
      <c r="F36" s="6"/>
      <c r="G36" s="6"/>
    </row>
    <row r="37" spans="2:7" s="8" customFormat="1" ht="12.75">
      <c r="B37" s="6"/>
      <c r="C37" s="6"/>
      <c r="D37" s="37"/>
      <c r="E37" s="6"/>
      <c r="F37" s="6"/>
      <c r="G37" s="6"/>
    </row>
    <row r="38" spans="2:7" s="8" customFormat="1" ht="12.75">
      <c r="B38" s="6"/>
      <c r="C38" s="6"/>
      <c r="D38" s="37"/>
      <c r="E38" s="6"/>
      <c r="F38" s="6"/>
      <c r="G38" s="6"/>
    </row>
    <row r="39" spans="1:7" s="8" customFormat="1" ht="12.75">
      <c r="A39" s="6"/>
      <c r="B39" s="6"/>
      <c r="C39" s="6"/>
      <c r="D39" s="37"/>
      <c r="E39" s="6"/>
      <c r="F39" s="6"/>
      <c r="G39" s="6"/>
    </row>
  </sheetData>
  <sheetProtection password="C048" sheet="1" objects="1" scenarios="1" selectLockedCells="1"/>
  <printOptions/>
  <pageMargins left="0.984251968503937" right="0.3937007874015748" top="1.4960629921259843" bottom="0.5511811023622047" header="0.31496062992125984" footer="0.31496062992125984"/>
  <pageSetup horizontalDpi="600" verticalDpi="600" orientation="portrait" paperSize="9" scale="88" r:id="rId1"/>
  <headerFooter alignWithMargins="0">
    <oddHeader xml:space="preserve">&amp;R </oddHeader>
    <oddFooter>&amp;L&amp;"Tahoma,Navadno"&amp;8      &amp;F&amp;R&amp;"Tahoma,Navadno"&amp;8&amp;P/&amp;N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Zeros="0" view="pageBreakPreview" zoomScaleSheetLayoutView="100" workbookViewId="0" topLeftCell="A1">
      <selection activeCell="E19" sqref="E19"/>
    </sheetView>
  </sheetViews>
  <sheetFormatPr defaultColWidth="9.140625" defaultRowHeight="12.75"/>
  <cols>
    <col min="1" max="1" width="5.7109375" style="121" customWidth="1"/>
    <col min="2" max="2" width="45.00390625" style="121" customWidth="1"/>
    <col min="3" max="3" width="4.7109375" style="377" customWidth="1"/>
    <col min="4" max="4" width="7.28125" style="114" customWidth="1"/>
    <col min="5" max="5" width="10.7109375" style="376" bestFit="1" customWidth="1"/>
    <col min="6" max="6" width="15.421875" style="376" customWidth="1"/>
    <col min="7" max="7" width="11.57421875" style="121" bestFit="1" customWidth="1"/>
    <col min="8" max="8" width="13.8515625" style="121" customWidth="1"/>
    <col min="9" max="16384" width="9.140625" style="121" customWidth="1"/>
  </cols>
  <sheetData>
    <row r="1" spans="1:10" ht="12.75">
      <c r="A1" s="131" t="s">
        <v>176</v>
      </c>
      <c r="B1" s="53" t="s">
        <v>175</v>
      </c>
      <c r="C1" s="132"/>
      <c r="D1" s="55"/>
      <c r="E1" s="56"/>
      <c r="F1" s="56"/>
      <c r="G1" s="57"/>
      <c r="H1" s="82"/>
      <c r="I1" s="82"/>
      <c r="J1" s="82"/>
    </row>
    <row r="2" spans="1:10" ht="12.75">
      <c r="A2" s="133"/>
      <c r="B2" s="53"/>
      <c r="C2" s="132"/>
      <c r="D2" s="55"/>
      <c r="E2" s="56"/>
      <c r="F2" s="56"/>
      <c r="G2" s="57"/>
      <c r="H2" s="82"/>
      <c r="I2" s="82"/>
      <c r="J2" s="82"/>
    </row>
    <row r="3" spans="1:10" ht="25.5">
      <c r="A3" s="57"/>
      <c r="B3" s="57" t="s">
        <v>177</v>
      </c>
      <c r="C3" s="134"/>
      <c r="D3" s="59"/>
      <c r="E3" s="27"/>
      <c r="F3" s="27"/>
      <c r="G3" s="57"/>
      <c r="H3" s="82"/>
      <c r="I3" s="82"/>
      <c r="J3" s="82"/>
    </row>
    <row r="4" spans="1:10" ht="12.75">
      <c r="A4" s="57"/>
      <c r="B4" s="57"/>
      <c r="C4" s="134"/>
      <c r="D4" s="59"/>
      <c r="E4" s="27"/>
      <c r="F4" s="27"/>
      <c r="G4" s="57"/>
      <c r="H4" s="82"/>
      <c r="I4" s="82"/>
      <c r="J4" s="82"/>
    </row>
    <row r="5" spans="1:10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7"/>
      <c r="H5" s="82"/>
      <c r="I5" s="82"/>
      <c r="J5" s="82"/>
    </row>
    <row r="6" spans="1:10" ht="12.75">
      <c r="A6" s="57"/>
      <c r="B6" s="57"/>
      <c r="C6" s="134"/>
      <c r="D6" s="59"/>
      <c r="E6" s="336"/>
      <c r="F6" s="27"/>
      <c r="G6" s="57"/>
      <c r="H6" s="203"/>
      <c r="I6" s="82"/>
      <c r="J6" s="82"/>
    </row>
    <row r="7" spans="1:11" s="48" customFormat="1" ht="38.25">
      <c r="A7" s="65">
        <f>COUNT($A$5:A6)+1</f>
        <v>1</v>
      </c>
      <c r="B7" s="66" t="s">
        <v>242</v>
      </c>
      <c r="C7" s="361" t="s">
        <v>59</v>
      </c>
      <c r="D7" s="161">
        <v>1</v>
      </c>
      <c r="E7" s="39"/>
      <c r="F7" s="40">
        <f>D7*E7</f>
        <v>0</v>
      </c>
      <c r="G7" s="80"/>
      <c r="H7" s="364"/>
      <c r="I7" s="82"/>
      <c r="J7" s="82"/>
      <c r="K7" s="53"/>
    </row>
    <row r="8" spans="1:11" s="48" customFormat="1" ht="12.75">
      <c r="A8" s="65"/>
      <c r="B8" s="66"/>
      <c r="C8" s="67"/>
      <c r="D8" s="68"/>
      <c r="E8" s="404"/>
      <c r="F8" s="40">
        <f aca="true" t="shared" si="0" ref="F8:F40">D8*E8</f>
        <v>0</v>
      </c>
      <c r="G8" s="80"/>
      <c r="H8" s="364"/>
      <c r="I8" s="82"/>
      <c r="J8" s="82"/>
      <c r="K8" s="53"/>
    </row>
    <row r="9" spans="1:11" s="48" customFormat="1" ht="38.25">
      <c r="A9" s="65">
        <f>COUNT($A$5:A8)+1</f>
        <v>2</v>
      </c>
      <c r="B9" s="66" t="s">
        <v>241</v>
      </c>
      <c r="C9" s="361" t="s">
        <v>59</v>
      </c>
      <c r="D9" s="161">
        <v>6</v>
      </c>
      <c r="E9" s="39"/>
      <c r="F9" s="40">
        <f t="shared" si="0"/>
        <v>0</v>
      </c>
      <c r="G9" s="80"/>
      <c r="H9" s="364"/>
      <c r="I9" s="82"/>
      <c r="J9" s="82"/>
      <c r="K9" s="53"/>
    </row>
    <row r="10" spans="1:11" s="48" customFormat="1" ht="12.75">
      <c r="A10" s="65"/>
      <c r="B10" s="66"/>
      <c r="C10" s="361"/>
      <c r="D10" s="161"/>
      <c r="E10" s="39"/>
      <c r="F10" s="40">
        <f t="shared" si="0"/>
        <v>0</v>
      </c>
      <c r="G10" s="80"/>
      <c r="H10" s="364"/>
      <c r="I10" s="82"/>
      <c r="J10" s="82"/>
      <c r="K10" s="53"/>
    </row>
    <row r="11" spans="1:11" s="48" customFormat="1" ht="51">
      <c r="A11" s="65">
        <f>COUNT($A$5:A10)+1</f>
        <v>3</v>
      </c>
      <c r="B11" s="66" t="s">
        <v>243</v>
      </c>
      <c r="C11" s="361" t="s">
        <v>59</v>
      </c>
      <c r="D11" s="161">
        <v>3</v>
      </c>
      <c r="E11" s="39"/>
      <c r="F11" s="40">
        <f t="shared" si="0"/>
        <v>0</v>
      </c>
      <c r="G11" s="80"/>
      <c r="H11" s="364"/>
      <c r="I11" s="82"/>
      <c r="J11" s="82"/>
      <c r="K11" s="53"/>
    </row>
    <row r="12" spans="1:11" s="48" customFormat="1" ht="12.75">
      <c r="A12" s="65"/>
      <c r="B12" s="66"/>
      <c r="C12" s="361"/>
      <c r="D12" s="161"/>
      <c r="E12" s="39"/>
      <c r="F12" s="40">
        <f t="shared" si="0"/>
        <v>0</v>
      </c>
      <c r="G12" s="80"/>
      <c r="H12" s="364"/>
      <c r="I12" s="82"/>
      <c r="J12" s="82"/>
      <c r="K12" s="53"/>
    </row>
    <row r="13" spans="1:11" s="48" customFormat="1" ht="51">
      <c r="A13" s="65">
        <f>COUNT($A$5:A12)+1</f>
        <v>4</v>
      </c>
      <c r="B13" s="66" t="s">
        <v>244</v>
      </c>
      <c r="C13" s="361" t="s">
        <v>59</v>
      </c>
      <c r="D13" s="161">
        <v>2</v>
      </c>
      <c r="E13" s="39"/>
      <c r="F13" s="40">
        <f t="shared" si="0"/>
        <v>0</v>
      </c>
      <c r="G13" s="80"/>
      <c r="H13" s="364"/>
      <c r="I13" s="82"/>
      <c r="J13" s="82"/>
      <c r="K13" s="53"/>
    </row>
    <row r="14" spans="1:11" s="48" customFormat="1" ht="12.75">
      <c r="A14" s="65"/>
      <c r="B14" s="66"/>
      <c r="C14" s="361"/>
      <c r="D14" s="161"/>
      <c r="E14" s="39"/>
      <c r="F14" s="40">
        <f t="shared" si="0"/>
        <v>0</v>
      </c>
      <c r="G14" s="80"/>
      <c r="H14" s="364"/>
      <c r="I14" s="82"/>
      <c r="J14" s="82"/>
      <c r="K14" s="53"/>
    </row>
    <row r="15" spans="1:11" s="48" customFormat="1" ht="12.75">
      <c r="A15" s="65">
        <f>COUNT($A$5:A14)+1</f>
        <v>5</v>
      </c>
      <c r="B15" s="66" t="s">
        <v>148</v>
      </c>
      <c r="C15" s="122"/>
      <c r="D15" s="166"/>
      <c r="E15" s="41"/>
      <c r="F15" s="40">
        <f t="shared" si="0"/>
        <v>0</v>
      </c>
      <c r="G15" s="77"/>
      <c r="H15" s="365"/>
      <c r="I15" s="82"/>
      <c r="J15" s="77"/>
      <c r="K15" s="53"/>
    </row>
    <row r="16" spans="1:11" s="48" customFormat="1" ht="12.75">
      <c r="A16" s="65"/>
      <c r="B16" s="66" t="s">
        <v>22</v>
      </c>
      <c r="C16" s="122" t="s">
        <v>59</v>
      </c>
      <c r="D16" s="166">
        <v>5</v>
      </c>
      <c r="E16" s="41"/>
      <c r="F16" s="40">
        <f t="shared" si="0"/>
        <v>0</v>
      </c>
      <c r="G16" s="77"/>
      <c r="H16" s="365"/>
      <c r="I16" s="82"/>
      <c r="J16" s="77"/>
      <c r="K16" s="53"/>
    </row>
    <row r="17" spans="1:11" s="48" customFormat="1" ht="12.75">
      <c r="A17" s="65"/>
      <c r="B17" s="66" t="s">
        <v>23</v>
      </c>
      <c r="C17" s="122" t="s">
        <v>59</v>
      </c>
      <c r="D17" s="166">
        <v>5</v>
      </c>
      <c r="E17" s="41"/>
      <c r="F17" s="40">
        <f t="shared" si="0"/>
        <v>0</v>
      </c>
      <c r="G17" s="77"/>
      <c r="H17" s="365"/>
      <c r="I17" s="82"/>
      <c r="J17" s="77"/>
      <c r="K17" s="53"/>
    </row>
    <row r="18" spans="1:11" s="48" customFormat="1" ht="12.75">
      <c r="A18" s="65"/>
      <c r="B18" s="66" t="s">
        <v>24</v>
      </c>
      <c r="C18" s="122" t="s">
        <v>59</v>
      </c>
      <c r="D18" s="166">
        <v>10</v>
      </c>
      <c r="E18" s="41"/>
      <c r="F18" s="40">
        <f t="shared" si="0"/>
        <v>0</v>
      </c>
      <c r="G18" s="77"/>
      <c r="H18" s="365"/>
      <c r="I18" s="82"/>
      <c r="J18" s="77"/>
      <c r="K18" s="53"/>
    </row>
    <row r="19" spans="1:11" s="84" customFormat="1" ht="12.75">
      <c r="A19" s="65"/>
      <c r="B19" s="116"/>
      <c r="C19" s="366"/>
      <c r="D19" s="367"/>
      <c r="E19" s="405"/>
      <c r="F19" s="40">
        <f t="shared" si="0"/>
        <v>0</v>
      </c>
      <c r="G19" s="57"/>
      <c r="H19" s="78"/>
      <c r="I19" s="82"/>
      <c r="J19" s="90"/>
      <c r="K19" s="83"/>
    </row>
    <row r="20" spans="1:11" s="48" customFormat="1" ht="51">
      <c r="A20" s="65">
        <f>COUNT($A$5:A19)+1</f>
        <v>6</v>
      </c>
      <c r="B20" s="66" t="s">
        <v>245</v>
      </c>
      <c r="C20" s="361" t="s">
        <v>59</v>
      </c>
      <c r="D20" s="161">
        <v>12</v>
      </c>
      <c r="E20" s="39"/>
      <c r="F20" s="40">
        <f t="shared" si="0"/>
        <v>0</v>
      </c>
      <c r="G20" s="80"/>
      <c r="H20" s="364"/>
      <c r="I20" s="82"/>
      <c r="J20" s="82"/>
      <c r="K20" s="53"/>
    </row>
    <row r="21" spans="1:10" s="57" customFormat="1" ht="12.75">
      <c r="A21" s="115"/>
      <c r="B21" s="107"/>
      <c r="C21" s="59"/>
      <c r="D21" s="109"/>
      <c r="E21" s="406"/>
      <c r="F21" s="40">
        <f t="shared" si="0"/>
        <v>0</v>
      </c>
      <c r="H21" s="80"/>
      <c r="I21" s="80"/>
      <c r="J21" s="80"/>
    </row>
    <row r="22" spans="1:11" s="48" customFormat="1" ht="38.25">
      <c r="A22" s="65">
        <f>COUNT($A$5:A21)+1</f>
        <v>7</v>
      </c>
      <c r="B22" s="66" t="s">
        <v>246</v>
      </c>
      <c r="C22" s="361" t="s">
        <v>59</v>
      </c>
      <c r="D22" s="161">
        <v>12</v>
      </c>
      <c r="E22" s="39"/>
      <c r="F22" s="40">
        <f>D22*E22</f>
        <v>0</v>
      </c>
      <c r="G22" s="80"/>
      <c r="H22" s="364"/>
      <c r="I22" s="82"/>
      <c r="J22" s="82"/>
      <c r="K22" s="53"/>
    </row>
    <row r="23" spans="1:10" s="57" customFormat="1" ht="12.75">
      <c r="A23" s="115"/>
      <c r="B23" s="107"/>
      <c r="C23" s="59"/>
      <c r="D23" s="109"/>
      <c r="E23" s="406"/>
      <c r="F23" s="40">
        <f>D23*E23</f>
        <v>0</v>
      </c>
      <c r="H23" s="80"/>
      <c r="I23" s="80"/>
      <c r="J23" s="80"/>
    </row>
    <row r="24" spans="1:11" s="48" customFormat="1" ht="51">
      <c r="A24" s="65">
        <f>COUNT($A$5:A23)+1</f>
        <v>8</v>
      </c>
      <c r="B24" s="66" t="s">
        <v>247</v>
      </c>
      <c r="C24" s="361" t="s">
        <v>59</v>
      </c>
      <c r="D24" s="161">
        <v>1</v>
      </c>
      <c r="E24" s="39"/>
      <c r="F24" s="40">
        <f t="shared" si="0"/>
        <v>0</v>
      </c>
      <c r="G24" s="80"/>
      <c r="H24" s="364"/>
      <c r="I24" s="82"/>
      <c r="J24" s="82"/>
      <c r="K24" s="53"/>
    </row>
    <row r="25" spans="1:11" s="84" customFormat="1" ht="12.75">
      <c r="A25" s="65"/>
      <c r="B25" s="116"/>
      <c r="C25" s="366"/>
      <c r="D25" s="367"/>
      <c r="E25" s="405"/>
      <c r="F25" s="40">
        <f t="shared" si="0"/>
        <v>0</v>
      </c>
      <c r="G25" s="57"/>
      <c r="H25" s="78"/>
      <c r="I25" s="82"/>
      <c r="J25" s="90"/>
      <c r="K25" s="83"/>
    </row>
    <row r="26" spans="1:11" s="48" customFormat="1" ht="51">
      <c r="A26" s="65">
        <f>COUNT($A$5:A25)+1</f>
        <v>9</v>
      </c>
      <c r="B26" s="66" t="s">
        <v>248</v>
      </c>
      <c r="C26" s="361" t="s">
        <v>59</v>
      </c>
      <c r="D26" s="161">
        <v>3</v>
      </c>
      <c r="E26" s="39"/>
      <c r="F26" s="40">
        <f>D26*E26</f>
        <v>0</v>
      </c>
      <c r="G26" s="80"/>
      <c r="H26" s="364"/>
      <c r="I26" s="82"/>
      <c r="J26" s="82"/>
      <c r="K26" s="53"/>
    </row>
    <row r="27" spans="1:11" s="84" customFormat="1" ht="12.75">
      <c r="A27" s="65"/>
      <c r="B27" s="116"/>
      <c r="C27" s="366"/>
      <c r="D27" s="367"/>
      <c r="E27" s="405"/>
      <c r="F27" s="40">
        <f>D27*E27</f>
        <v>0</v>
      </c>
      <c r="G27" s="57"/>
      <c r="H27" s="78"/>
      <c r="I27" s="82"/>
      <c r="J27" s="90"/>
      <c r="K27" s="83"/>
    </row>
    <row r="28" spans="1:11" s="57" customFormat="1" ht="40.5" customHeight="1">
      <c r="A28" s="65">
        <f>COUNT($A$5:A25)+1</f>
        <v>9</v>
      </c>
      <c r="B28" s="283" t="s">
        <v>249</v>
      </c>
      <c r="C28" s="368" t="s">
        <v>59</v>
      </c>
      <c r="D28" s="109">
        <v>3</v>
      </c>
      <c r="E28" s="340"/>
      <c r="F28" s="40">
        <f t="shared" si="0"/>
        <v>0</v>
      </c>
      <c r="H28" s="369"/>
      <c r="I28" s="82"/>
      <c r="J28" s="82"/>
      <c r="K28" s="83"/>
    </row>
    <row r="29" spans="1:11" s="84" customFormat="1" ht="12.75">
      <c r="A29" s="65"/>
      <c r="B29" s="116"/>
      <c r="C29" s="366"/>
      <c r="D29" s="367"/>
      <c r="E29" s="405"/>
      <c r="F29" s="40">
        <f t="shared" si="0"/>
        <v>0</v>
      </c>
      <c r="G29" s="57"/>
      <c r="H29" s="78"/>
      <c r="I29" s="82"/>
      <c r="J29" s="90"/>
      <c r="K29" s="83"/>
    </row>
    <row r="30" spans="1:10" s="57" customFormat="1" ht="38.25">
      <c r="A30" s="65">
        <f>COUNT($A$5:A29)+1</f>
        <v>11</v>
      </c>
      <c r="B30" s="116" t="s">
        <v>250</v>
      </c>
      <c r="C30" s="361" t="s">
        <v>59</v>
      </c>
      <c r="D30" s="161">
        <v>5</v>
      </c>
      <c r="E30" s="39"/>
      <c r="F30" s="40">
        <f>D30*E30</f>
        <v>0</v>
      </c>
      <c r="H30" s="42"/>
      <c r="I30" s="80"/>
      <c r="J30" s="80"/>
    </row>
    <row r="31" spans="1:11" s="84" customFormat="1" ht="12.75">
      <c r="A31" s="65"/>
      <c r="B31" s="116"/>
      <c r="C31" s="366"/>
      <c r="D31" s="367"/>
      <c r="E31" s="405"/>
      <c r="F31" s="40">
        <f t="shared" si="0"/>
        <v>0</v>
      </c>
      <c r="G31" s="57"/>
      <c r="H31" s="78"/>
      <c r="I31" s="82"/>
      <c r="J31" s="90"/>
      <c r="K31" s="83"/>
    </row>
    <row r="32" spans="1:10" s="57" customFormat="1" ht="38.25">
      <c r="A32" s="65">
        <f>COUNT($A$5:A31)+1</f>
        <v>12</v>
      </c>
      <c r="B32" s="116" t="s">
        <v>251</v>
      </c>
      <c r="C32" s="361" t="s">
        <v>59</v>
      </c>
      <c r="D32" s="161">
        <v>6</v>
      </c>
      <c r="E32" s="39"/>
      <c r="F32" s="40">
        <f t="shared" si="0"/>
        <v>0</v>
      </c>
      <c r="H32" s="42"/>
      <c r="I32" s="80"/>
      <c r="J32" s="80"/>
    </row>
    <row r="33" spans="1:11" s="84" customFormat="1" ht="12.75">
      <c r="A33" s="65"/>
      <c r="B33" s="116"/>
      <c r="C33" s="366"/>
      <c r="D33" s="367"/>
      <c r="E33" s="405"/>
      <c r="F33" s="40">
        <f t="shared" si="0"/>
        <v>0</v>
      </c>
      <c r="G33" s="57"/>
      <c r="H33" s="78"/>
      <c r="I33" s="82"/>
      <c r="J33" s="90"/>
      <c r="K33" s="83"/>
    </row>
    <row r="34" spans="1:10" s="57" customFormat="1" ht="38.25">
      <c r="A34" s="65">
        <f>COUNT($A$5:A33)+1</f>
        <v>13</v>
      </c>
      <c r="B34" s="116" t="s">
        <v>252</v>
      </c>
      <c r="C34" s="361" t="s">
        <v>59</v>
      </c>
      <c r="D34" s="161">
        <v>11</v>
      </c>
      <c r="E34" s="39"/>
      <c r="F34" s="40">
        <f>D34*E34</f>
        <v>0</v>
      </c>
      <c r="H34" s="42"/>
      <c r="I34" s="80"/>
      <c r="J34" s="80"/>
    </row>
    <row r="35" spans="1:11" s="84" customFormat="1" ht="12.75">
      <c r="A35" s="65"/>
      <c r="B35" s="116"/>
      <c r="C35" s="366"/>
      <c r="D35" s="367"/>
      <c r="E35" s="405"/>
      <c r="F35" s="40">
        <f>D35*E35</f>
        <v>0</v>
      </c>
      <c r="G35" s="57"/>
      <c r="H35" s="78"/>
      <c r="I35" s="82"/>
      <c r="J35" s="90"/>
      <c r="K35" s="83"/>
    </row>
    <row r="36" spans="1:11" s="57" customFormat="1" ht="38.25">
      <c r="A36" s="65">
        <f>COUNT($A$5:A33)+1</f>
        <v>13</v>
      </c>
      <c r="B36" s="66" t="s">
        <v>253</v>
      </c>
      <c r="C36" s="368" t="s">
        <v>59</v>
      </c>
      <c r="D36" s="109">
        <v>3</v>
      </c>
      <c r="E36" s="340"/>
      <c r="F36" s="40">
        <f t="shared" si="0"/>
        <v>0</v>
      </c>
      <c r="H36" s="369"/>
      <c r="I36" s="82"/>
      <c r="J36" s="82"/>
      <c r="K36" s="83"/>
    </row>
    <row r="37" spans="1:7" s="108" customFormat="1" ht="12.75">
      <c r="A37" s="65"/>
      <c r="B37" s="371"/>
      <c r="C37" s="370"/>
      <c r="D37" s="372"/>
      <c r="E37" s="407"/>
      <c r="F37" s="40">
        <f t="shared" si="0"/>
        <v>0</v>
      </c>
      <c r="G37" s="144"/>
    </row>
    <row r="38" spans="1:11" s="79" customFormat="1" ht="12.75">
      <c r="A38" s="65">
        <f>COUNT($A$5:A37)+1</f>
        <v>15</v>
      </c>
      <c r="B38" s="79" t="s">
        <v>94</v>
      </c>
      <c r="C38" s="114" t="s">
        <v>59</v>
      </c>
      <c r="D38" s="111">
        <v>1</v>
      </c>
      <c r="E38" s="31"/>
      <c r="F38" s="40">
        <f t="shared" si="0"/>
        <v>0</v>
      </c>
      <c r="G38" s="77"/>
      <c r="H38" s="373"/>
      <c r="I38" s="82"/>
      <c r="J38" s="77"/>
      <c r="K38" s="53"/>
    </row>
    <row r="39" spans="1:11" s="84" customFormat="1" ht="12.75">
      <c r="A39" s="65"/>
      <c r="B39" s="116"/>
      <c r="C39" s="110"/>
      <c r="D39" s="111"/>
      <c r="E39" s="408"/>
      <c r="F39" s="40">
        <f t="shared" si="0"/>
        <v>0</v>
      </c>
      <c r="G39" s="77"/>
      <c r="H39" s="374"/>
      <c r="I39" s="82"/>
      <c r="J39" s="77"/>
      <c r="K39" s="83"/>
    </row>
    <row r="40" spans="1:11" s="84" customFormat="1" ht="12.75">
      <c r="A40" s="65">
        <f>COUNT($A$5:A39)+1</f>
        <v>16</v>
      </c>
      <c r="B40" s="79" t="s">
        <v>95</v>
      </c>
      <c r="C40" s="114" t="s">
        <v>59</v>
      </c>
      <c r="D40" s="111">
        <v>1</v>
      </c>
      <c r="E40" s="31"/>
      <c r="F40" s="40">
        <f t="shared" si="0"/>
        <v>0</v>
      </c>
      <c r="G40" s="77"/>
      <c r="H40" s="373"/>
      <c r="I40" s="82"/>
      <c r="J40" s="77"/>
      <c r="K40" s="83"/>
    </row>
    <row r="41" spans="1:11" s="79" customFormat="1" ht="12.75">
      <c r="A41" s="65"/>
      <c r="C41" s="121"/>
      <c r="D41" s="110"/>
      <c r="E41" s="31"/>
      <c r="F41" s="164"/>
      <c r="G41" s="77"/>
      <c r="H41" s="373"/>
      <c r="I41" s="77"/>
      <c r="J41" s="77"/>
      <c r="K41" s="53"/>
    </row>
    <row r="42" spans="1:11" s="79" customFormat="1" ht="38.25">
      <c r="A42" s="65">
        <f>COUNT($A$5:A41)+1</f>
        <v>17</v>
      </c>
      <c r="B42" s="76" t="s">
        <v>96</v>
      </c>
      <c r="C42" s="362"/>
      <c r="D42" s="363">
        <v>0.03</v>
      </c>
      <c r="E42" s="405"/>
      <c r="F42" s="27">
        <f>SUM(F7:F40)*D42</f>
        <v>0</v>
      </c>
      <c r="G42" s="77"/>
      <c r="H42" s="78"/>
      <c r="I42" s="77"/>
      <c r="J42" s="77"/>
      <c r="K42" s="53"/>
    </row>
    <row r="43" spans="1:11" s="84" customFormat="1" ht="12.75">
      <c r="A43" s="80"/>
      <c r="B43" s="80"/>
      <c r="C43" s="83"/>
      <c r="D43" s="210"/>
      <c r="E43" s="42"/>
      <c r="F43" s="42"/>
      <c r="G43" s="80"/>
      <c r="H43" s="20"/>
      <c r="I43" s="82"/>
      <c r="J43" s="82"/>
      <c r="K43" s="83"/>
    </row>
    <row r="44" spans="1:11" s="84" customFormat="1" ht="13.5" thickBot="1">
      <c r="A44" s="99"/>
      <c r="B44" s="100" t="str">
        <f>$B$1&amp;" skupaj:"</f>
        <v>SVETILKE skupaj:</v>
      </c>
      <c r="C44" s="101"/>
      <c r="D44" s="102"/>
      <c r="E44" s="103"/>
      <c r="F44" s="104">
        <f>SUM(F6:F43)</f>
        <v>0</v>
      </c>
      <c r="G44" s="80"/>
      <c r="H44" s="83"/>
      <c r="I44" s="83"/>
      <c r="J44" s="83"/>
      <c r="K44" s="83"/>
    </row>
    <row r="45" spans="1:11" s="79" customFormat="1" ht="13.5" thickTop="1">
      <c r="A45" s="57"/>
      <c r="B45" s="57"/>
      <c r="C45" s="134"/>
      <c r="D45" s="59"/>
      <c r="E45" s="27"/>
      <c r="F45" s="27"/>
      <c r="G45" s="80"/>
      <c r="H45" s="53"/>
      <c r="I45" s="53"/>
      <c r="J45" s="53"/>
      <c r="K45" s="53"/>
    </row>
    <row r="46" spans="1:11" s="79" customFormat="1" ht="12.75">
      <c r="A46" s="53"/>
      <c r="B46" s="121"/>
      <c r="C46" s="84"/>
      <c r="D46" s="110"/>
      <c r="E46" s="375"/>
      <c r="F46" s="376"/>
      <c r="G46" s="80"/>
      <c r="H46" s="53"/>
      <c r="I46" s="53"/>
      <c r="J46" s="53"/>
      <c r="K46" s="53"/>
    </row>
    <row r="47" spans="1:11" s="79" customFormat="1" ht="12.75">
      <c r="A47" s="53"/>
      <c r="B47" s="121"/>
      <c r="C47" s="84"/>
      <c r="D47" s="110"/>
      <c r="E47" s="375"/>
      <c r="F47" s="376"/>
      <c r="G47" s="80"/>
      <c r="H47" s="53"/>
      <c r="I47" s="53"/>
      <c r="J47" s="53"/>
      <c r="K47" s="53"/>
    </row>
    <row r="48" spans="1:11" s="79" customFormat="1" ht="12.75">
      <c r="A48" s="162"/>
      <c r="B48" s="116"/>
      <c r="C48" s="377"/>
      <c r="D48" s="114"/>
      <c r="E48" s="376"/>
      <c r="F48" s="376"/>
      <c r="G48" s="82"/>
      <c r="H48" s="53"/>
      <c r="I48" s="53"/>
      <c r="J48" s="53"/>
      <c r="K48" s="53"/>
    </row>
    <row r="49" spans="1:11" s="79" customFormat="1" ht="12.75">
      <c r="A49" s="203"/>
      <c r="B49" s="107"/>
      <c r="C49" s="377"/>
      <c r="D49" s="114"/>
      <c r="E49" s="376"/>
      <c r="F49" s="376"/>
      <c r="G49" s="82"/>
      <c r="H49" s="53"/>
      <c r="I49" s="53"/>
      <c r="J49" s="53"/>
      <c r="K49" s="53"/>
    </row>
    <row r="50" spans="1:11" s="84" customFormat="1" ht="12.75">
      <c r="A50" s="162"/>
      <c r="B50" s="116"/>
      <c r="C50" s="377"/>
      <c r="D50" s="114"/>
      <c r="E50" s="376"/>
      <c r="F50" s="376"/>
      <c r="G50" s="82"/>
      <c r="H50" s="83"/>
      <c r="I50" s="83"/>
      <c r="J50" s="83"/>
      <c r="K50" s="83"/>
    </row>
    <row r="51" spans="1:11" s="84" customFormat="1" ht="12.75">
      <c r="A51" s="203"/>
      <c r="B51" s="107"/>
      <c r="C51" s="377"/>
      <c r="D51" s="114"/>
      <c r="E51" s="376"/>
      <c r="F51" s="376"/>
      <c r="G51" s="82"/>
      <c r="H51" s="83"/>
      <c r="I51" s="83"/>
      <c r="J51" s="83"/>
      <c r="K51" s="83"/>
    </row>
    <row r="52" spans="1:11" s="84" customFormat="1" ht="12.75">
      <c r="A52" s="162"/>
      <c r="B52" s="116"/>
      <c r="C52" s="377"/>
      <c r="D52" s="114"/>
      <c r="E52" s="376"/>
      <c r="F52" s="376"/>
      <c r="G52" s="82"/>
      <c r="H52" s="83"/>
      <c r="I52" s="83"/>
      <c r="J52" s="83"/>
      <c r="K52" s="83"/>
    </row>
    <row r="53" spans="1:11" s="84" customFormat="1" ht="12.75">
      <c r="A53" s="203"/>
      <c r="B53" s="107"/>
      <c r="C53" s="377"/>
      <c r="D53" s="114"/>
      <c r="E53" s="376"/>
      <c r="F53" s="376"/>
      <c r="G53" s="82"/>
      <c r="H53" s="83"/>
      <c r="I53" s="83"/>
      <c r="J53" s="83"/>
      <c r="K53" s="83"/>
    </row>
    <row r="54" spans="1:11" s="84" customFormat="1" ht="12.75">
      <c r="A54" s="162"/>
      <c r="B54" s="116"/>
      <c r="C54" s="377"/>
      <c r="D54" s="114"/>
      <c r="E54" s="376"/>
      <c r="F54" s="376"/>
      <c r="G54" s="82"/>
      <c r="H54" s="83"/>
      <c r="I54" s="83"/>
      <c r="J54" s="83"/>
      <c r="K54" s="83"/>
    </row>
    <row r="55" spans="1:11" s="79" customFormat="1" ht="12.75">
      <c r="A55" s="203"/>
      <c r="B55" s="107"/>
      <c r="C55" s="377"/>
      <c r="D55" s="114"/>
      <c r="E55" s="376"/>
      <c r="F55" s="376"/>
      <c r="G55" s="82"/>
      <c r="H55" s="53"/>
      <c r="I55" s="53"/>
      <c r="J55" s="53"/>
      <c r="K55" s="53"/>
    </row>
    <row r="56" spans="1:11" s="84" customFormat="1" ht="12.75">
      <c r="A56" s="162"/>
      <c r="B56" s="116"/>
      <c r="C56" s="377"/>
      <c r="D56" s="114"/>
      <c r="E56" s="376"/>
      <c r="F56" s="376"/>
      <c r="G56" s="82"/>
      <c r="H56" s="83"/>
      <c r="I56" s="83"/>
      <c r="J56" s="83"/>
      <c r="K56" s="83"/>
    </row>
    <row r="57" spans="1:11" s="79" customFormat="1" ht="12.75">
      <c r="A57" s="203"/>
      <c r="B57" s="107"/>
      <c r="C57" s="378"/>
      <c r="D57" s="330"/>
      <c r="E57" s="379"/>
      <c r="F57" s="379"/>
      <c r="G57" s="82"/>
      <c r="H57" s="53"/>
      <c r="I57" s="53"/>
      <c r="J57" s="53"/>
      <c r="K57" s="53"/>
    </row>
    <row r="58" spans="1:11" s="260" customFormat="1" ht="12.75">
      <c r="A58" s="162"/>
      <c r="B58" s="116"/>
      <c r="C58" s="378"/>
      <c r="D58" s="330"/>
      <c r="E58" s="379"/>
      <c r="F58" s="379"/>
      <c r="G58" s="82"/>
      <c r="H58" s="20"/>
      <c r="I58" s="20"/>
      <c r="J58" s="20"/>
      <c r="K58" s="20"/>
    </row>
    <row r="59" spans="1:11" s="79" customFormat="1" ht="12.75">
      <c r="A59" s="203"/>
      <c r="B59" s="107"/>
      <c r="C59" s="378"/>
      <c r="D59" s="330"/>
      <c r="E59" s="379"/>
      <c r="F59" s="379"/>
      <c r="G59" s="82"/>
      <c r="H59" s="53"/>
      <c r="I59" s="53"/>
      <c r="J59" s="53"/>
      <c r="K59" s="53"/>
    </row>
    <row r="60" spans="1:11" s="84" customFormat="1" ht="12.75">
      <c r="A60" s="162"/>
      <c r="B60" s="116"/>
      <c r="C60" s="20"/>
      <c r="D60" s="330"/>
      <c r="E60" s="42"/>
      <c r="F60" s="379"/>
      <c r="G60" s="80"/>
      <c r="H60" s="83"/>
      <c r="I60" s="83"/>
      <c r="J60" s="83"/>
      <c r="K60" s="83"/>
    </row>
    <row r="61" spans="1:11" s="79" customFormat="1" ht="12.75">
      <c r="A61" s="203"/>
      <c r="B61" s="107"/>
      <c r="C61" s="53"/>
      <c r="D61" s="380"/>
      <c r="E61" s="381"/>
      <c r="F61" s="379"/>
      <c r="G61" s="82"/>
      <c r="H61" s="53"/>
      <c r="I61" s="53"/>
      <c r="J61" s="53"/>
      <c r="K61" s="53"/>
    </row>
    <row r="62" spans="1:11" s="79" customFormat="1" ht="12.75">
      <c r="A62" s="162"/>
      <c r="B62" s="116"/>
      <c r="C62" s="364"/>
      <c r="D62" s="382"/>
      <c r="E62" s="383"/>
      <c r="F62" s="381"/>
      <c r="G62" s="20"/>
      <c r="H62" s="53"/>
      <c r="I62" s="53"/>
      <c r="J62" s="53"/>
      <c r="K62" s="53"/>
    </row>
    <row r="63" spans="1:11" ht="12.75">
      <c r="A63" s="203"/>
      <c r="B63" s="107"/>
      <c r="C63" s="179"/>
      <c r="D63" s="70"/>
      <c r="E63" s="384"/>
      <c r="F63" s="212"/>
      <c r="G63" s="132"/>
      <c r="H63" s="48"/>
      <c r="I63" s="48"/>
      <c r="J63" s="48"/>
      <c r="K63" s="48"/>
    </row>
    <row r="64" spans="1:11" ht="12.75">
      <c r="A64" s="162"/>
      <c r="B64" s="107"/>
      <c r="C64" s="201"/>
      <c r="D64" s="122"/>
      <c r="E64" s="381"/>
      <c r="F64" s="381"/>
      <c r="G64" s="132"/>
      <c r="H64" s="48"/>
      <c r="I64" s="48"/>
      <c r="J64" s="48"/>
      <c r="K64" s="48"/>
    </row>
    <row r="65" spans="3:8" ht="12.75">
      <c r="C65" s="378"/>
      <c r="D65" s="330"/>
      <c r="E65" s="379"/>
      <c r="F65" s="379"/>
      <c r="G65" s="82"/>
      <c r="H65" s="82"/>
    </row>
    <row r="66" spans="3:8" ht="12.75">
      <c r="C66" s="378"/>
      <c r="D66" s="330"/>
      <c r="E66" s="379"/>
      <c r="F66" s="379"/>
      <c r="G66" s="82"/>
      <c r="H66" s="82"/>
    </row>
    <row r="67" spans="3:8" ht="12.75">
      <c r="C67" s="378"/>
      <c r="D67" s="330"/>
      <c r="E67" s="379"/>
      <c r="F67" s="379"/>
      <c r="G67" s="82"/>
      <c r="H67" s="82"/>
    </row>
    <row r="68" spans="3:8" ht="12.75">
      <c r="C68" s="378"/>
      <c r="D68" s="330"/>
      <c r="E68" s="379"/>
      <c r="F68" s="379"/>
      <c r="G68" s="82"/>
      <c r="H68" s="82"/>
    </row>
    <row r="69" spans="3:8" ht="12.75">
      <c r="C69" s="378"/>
      <c r="D69" s="330"/>
      <c r="E69" s="379"/>
      <c r="F69" s="379"/>
      <c r="G69" s="82"/>
      <c r="H69" s="82"/>
    </row>
    <row r="70" spans="3:8" ht="12.75">
      <c r="C70" s="378"/>
      <c r="D70" s="330"/>
      <c r="E70" s="379"/>
      <c r="F70" s="379"/>
      <c r="G70" s="82"/>
      <c r="H70" s="82"/>
    </row>
    <row r="71" spans="3:8" ht="12.75">
      <c r="C71" s="378"/>
      <c r="D71" s="330"/>
      <c r="E71" s="379"/>
      <c r="F71" s="379"/>
      <c r="G71" s="82"/>
      <c r="H71" s="82"/>
    </row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r:id="rId1"/>
  <headerFooter alignWithMargins="0">
    <oddHeader xml:space="preserve">&amp;L&amp;8&amp;F&amp;R </oddHeader>
    <oddFooter>&amp;R&amp;"FuturaTEEMedCon,Običajno"&amp;P/&amp;N</oddFooter>
  </headerFooter>
  <ignoredErrors>
    <ignoredError sqref="F12 F31 F29 F25 F21 F20 F24 F28 F33 F36 E43:F43 F11 F14:F19 F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1"/>
  <sheetViews>
    <sheetView showZeros="0" view="pageBreakPreview" zoomScaleSheetLayoutView="100" workbookViewId="0" topLeftCell="A60">
      <selection activeCell="E85" sqref="E85"/>
    </sheetView>
  </sheetViews>
  <sheetFormatPr defaultColWidth="9.140625" defaultRowHeight="12.75"/>
  <cols>
    <col min="1" max="1" width="5.7109375" style="90" customWidth="1"/>
    <col min="2" max="2" width="45.00390625" style="90" customWidth="1"/>
    <col min="3" max="3" width="4.7109375" style="313" customWidth="1"/>
    <col min="4" max="4" width="8.140625" style="313" bestFit="1" customWidth="1"/>
    <col min="5" max="5" width="11.00390625" style="314" customWidth="1"/>
    <col min="6" max="6" width="14.140625" style="314" customWidth="1"/>
    <col min="7" max="7" width="9.140625" style="90" customWidth="1"/>
    <col min="8" max="8" width="13.8515625" style="90" customWidth="1"/>
    <col min="9" max="16384" width="9.140625" style="90" customWidth="1"/>
  </cols>
  <sheetData>
    <row r="1" spans="1:7" ht="12.75">
      <c r="A1" s="131" t="s">
        <v>61</v>
      </c>
      <c r="B1" s="53" t="s">
        <v>119</v>
      </c>
      <c r="C1" s="54"/>
      <c r="D1" s="55"/>
      <c r="E1" s="56"/>
      <c r="F1" s="56"/>
      <c r="G1" s="80"/>
    </row>
    <row r="2" spans="1:7" ht="12.75">
      <c r="A2" s="133"/>
      <c r="B2" s="53"/>
      <c r="C2" s="54"/>
      <c r="D2" s="55"/>
      <c r="E2" s="56"/>
      <c r="F2" s="56"/>
      <c r="G2" s="80"/>
    </row>
    <row r="3" spans="1:7" ht="25.5">
      <c r="A3" s="80"/>
      <c r="B3" s="80" t="s">
        <v>203</v>
      </c>
      <c r="C3" s="210"/>
      <c r="D3" s="210"/>
      <c r="E3" s="42"/>
      <c r="F3" s="42"/>
      <c r="G3" s="80"/>
    </row>
    <row r="4" spans="1:7" ht="12.75">
      <c r="A4" s="80"/>
      <c r="B4" s="80"/>
      <c r="C4" s="210"/>
      <c r="D4" s="210"/>
      <c r="E4" s="42"/>
      <c r="F4" s="42"/>
      <c r="G4" s="80"/>
    </row>
    <row r="5" spans="1:7" ht="12.75">
      <c r="A5" s="60" t="s">
        <v>13</v>
      </c>
      <c r="B5" s="61" t="s">
        <v>67</v>
      </c>
      <c r="C5" s="61" t="s">
        <v>65</v>
      </c>
      <c r="D5" s="62" t="s">
        <v>68</v>
      </c>
      <c r="E5" s="306" t="s">
        <v>69</v>
      </c>
      <c r="F5" s="307" t="s">
        <v>14</v>
      </c>
      <c r="G5" s="80"/>
    </row>
    <row r="6" spans="1:9" ht="12.75">
      <c r="A6" s="80"/>
      <c r="B6" s="80"/>
      <c r="C6" s="210"/>
      <c r="D6" s="210"/>
      <c r="E6" s="308"/>
      <c r="F6" s="42"/>
      <c r="G6" s="80"/>
      <c r="I6" s="20"/>
    </row>
    <row r="7" spans="1:9" s="77" customFormat="1" ht="38.25">
      <c r="A7" s="65">
        <v>1</v>
      </c>
      <c r="B7" s="48" t="s">
        <v>204</v>
      </c>
      <c r="C7" s="72"/>
      <c r="D7" s="72"/>
      <c r="E7" s="409"/>
      <c r="F7" s="85"/>
      <c r="G7" s="86"/>
      <c r="I7" s="87"/>
    </row>
    <row r="8" spans="1:9" s="77" customFormat="1" ht="12.75">
      <c r="A8" s="309"/>
      <c r="B8" s="48" t="s">
        <v>97</v>
      </c>
      <c r="C8" s="122" t="s">
        <v>59</v>
      </c>
      <c r="D8" s="166">
        <v>16</v>
      </c>
      <c r="E8" s="44"/>
      <c r="F8" s="126">
        <f aca="true" t="shared" si="0" ref="F8:F13">D8*E8</f>
        <v>0</v>
      </c>
      <c r="G8" s="86"/>
      <c r="I8" s="87"/>
    </row>
    <row r="9" spans="1:9" s="77" customFormat="1" ht="12.75">
      <c r="A9" s="309"/>
      <c r="B9" s="48" t="s">
        <v>51</v>
      </c>
      <c r="C9" s="122" t="s">
        <v>59</v>
      </c>
      <c r="D9" s="166">
        <v>6</v>
      </c>
      <c r="E9" s="44"/>
      <c r="F9" s="126">
        <f t="shared" si="0"/>
        <v>0</v>
      </c>
      <c r="G9" s="86"/>
      <c r="I9" s="87"/>
    </row>
    <row r="10" spans="1:9" s="77" customFormat="1" ht="12.75">
      <c r="A10" s="309"/>
      <c r="B10" s="48" t="s">
        <v>52</v>
      </c>
      <c r="C10" s="122" t="s">
        <v>59</v>
      </c>
      <c r="D10" s="166">
        <v>12</v>
      </c>
      <c r="E10" s="44"/>
      <c r="F10" s="126">
        <f t="shared" si="0"/>
        <v>0</v>
      </c>
      <c r="G10" s="86"/>
      <c r="I10" s="87"/>
    </row>
    <row r="11" spans="1:10" ht="12.75">
      <c r="A11" s="89"/>
      <c r="B11" s="80"/>
      <c r="C11" s="210"/>
      <c r="D11" s="161"/>
      <c r="E11" s="410"/>
      <c r="F11" s="126">
        <f t="shared" si="0"/>
        <v>0</v>
      </c>
      <c r="G11" s="80"/>
      <c r="I11" s="20"/>
      <c r="J11" s="77"/>
    </row>
    <row r="12" spans="1:9" s="77" customFormat="1" ht="25.5">
      <c r="A12" s="65">
        <f>COUNT($A$3:A11)+1</f>
        <v>2</v>
      </c>
      <c r="B12" s="48" t="s">
        <v>205</v>
      </c>
      <c r="C12" s="122"/>
      <c r="D12" s="166"/>
      <c r="E12" s="410"/>
      <c r="F12" s="126">
        <f t="shared" si="0"/>
        <v>0</v>
      </c>
      <c r="G12" s="86"/>
      <c r="I12" s="87"/>
    </row>
    <row r="13" spans="1:9" s="77" customFormat="1" ht="12.75">
      <c r="A13" s="65"/>
      <c r="B13" s="48" t="s">
        <v>56</v>
      </c>
      <c r="C13" s="122" t="s">
        <v>59</v>
      </c>
      <c r="D13" s="166">
        <v>1</v>
      </c>
      <c r="E13" s="44"/>
      <c r="F13" s="126">
        <f t="shared" si="0"/>
        <v>0</v>
      </c>
      <c r="G13" s="86"/>
      <c r="I13" s="87"/>
    </row>
    <row r="14" spans="1:29" s="77" customFormat="1" ht="12.75">
      <c r="A14" s="93"/>
      <c r="B14" s="48"/>
      <c r="C14" s="124"/>
      <c r="D14" s="123"/>
      <c r="E14" s="411"/>
      <c r="F14" s="310"/>
      <c r="G14" s="122"/>
      <c r="H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Y14" s="122"/>
      <c r="Z14" s="122"/>
      <c r="AA14" s="122"/>
      <c r="AB14" s="122"/>
      <c r="AC14" s="122"/>
    </row>
    <row r="15" spans="1:9" s="77" customFormat="1" ht="25.5">
      <c r="A15" s="65">
        <f>COUNT($A$3:A14)+1</f>
        <v>3</v>
      </c>
      <c r="B15" s="48" t="s">
        <v>206</v>
      </c>
      <c r="C15" s="122" t="s">
        <v>59</v>
      </c>
      <c r="D15" s="166">
        <v>31</v>
      </c>
      <c r="E15" s="44"/>
      <c r="F15" s="126">
        <f aca="true" t="shared" si="1" ref="F15:F23">D15*E15</f>
        <v>0</v>
      </c>
      <c r="G15" s="86"/>
      <c r="I15" s="87"/>
    </row>
    <row r="16" spans="1:9" s="77" customFormat="1" ht="12.75">
      <c r="A16" s="309"/>
      <c r="B16" s="48"/>
      <c r="C16" s="122"/>
      <c r="D16" s="166"/>
      <c r="E16" s="44"/>
      <c r="F16" s="126">
        <f t="shared" si="1"/>
        <v>0</v>
      </c>
      <c r="G16" s="86"/>
      <c r="I16" s="87"/>
    </row>
    <row r="17" spans="1:9" s="77" customFormat="1" ht="25.5">
      <c r="A17" s="65">
        <f>COUNT($A$3:A16)+1</f>
        <v>4</v>
      </c>
      <c r="B17" s="48" t="s">
        <v>207</v>
      </c>
      <c r="C17" s="122" t="s">
        <v>59</v>
      </c>
      <c r="D17" s="166">
        <v>2</v>
      </c>
      <c r="E17" s="44"/>
      <c r="F17" s="126">
        <f t="shared" si="1"/>
        <v>0</v>
      </c>
      <c r="G17" s="86"/>
      <c r="I17" s="87"/>
    </row>
    <row r="18" spans="1:9" s="77" customFormat="1" ht="12.75">
      <c r="A18" s="309"/>
      <c r="B18" s="48"/>
      <c r="C18" s="122"/>
      <c r="D18" s="166"/>
      <c r="E18" s="44"/>
      <c r="F18" s="126">
        <f t="shared" si="1"/>
        <v>0</v>
      </c>
      <c r="G18" s="86"/>
      <c r="I18" s="87"/>
    </row>
    <row r="19" spans="1:9" s="77" customFormat="1" ht="25.5">
      <c r="A19" s="65">
        <f>COUNT($A$5:A18)+1</f>
        <v>5</v>
      </c>
      <c r="B19" s="48" t="s">
        <v>209</v>
      </c>
      <c r="C19" s="122" t="s">
        <v>59</v>
      </c>
      <c r="D19" s="166">
        <v>10</v>
      </c>
      <c r="E19" s="44"/>
      <c r="F19" s="126">
        <f t="shared" si="1"/>
        <v>0</v>
      </c>
      <c r="G19" s="86"/>
      <c r="I19" s="87"/>
    </row>
    <row r="20" spans="1:9" s="77" customFormat="1" ht="12.75">
      <c r="A20" s="309"/>
      <c r="B20" s="48"/>
      <c r="C20" s="122"/>
      <c r="D20" s="166"/>
      <c r="E20" s="44"/>
      <c r="F20" s="126">
        <f t="shared" si="1"/>
        <v>0</v>
      </c>
      <c r="G20" s="122"/>
      <c r="H20" s="122"/>
      <c r="I20" s="87"/>
    </row>
    <row r="21" spans="1:9" s="77" customFormat="1" ht="25.5">
      <c r="A21" s="65">
        <f>COUNT($A$5:A20)+1</f>
        <v>6</v>
      </c>
      <c r="B21" s="48" t="s">
        <v>208</v>
      </c>
      <c r="C21" s="122" t="s">
        <v>59</v>
      </c>
      <c r="D21" s="166">
        <v>10</v>
      </c>
      <c r="E21" s="44"/>
      <c r="F21" s="126">
        <f t="shared" si="1"/>
        <v>0</v>
      </c>
      <c r="G21" s="86"/>
      <c r="I21" s="87"/>
    </row>
    <row r="22" spans="1:9" s="77" customFormat="1" ht="12.75">
      <c r="A22" s="309"/>
      <c r="B22" s="48"/>
      <c r="C22" s="122"/>
      <c r="D22" s="166"/>
      <c r="E22" s="44"/>
      <c r="F22" s="126">
        <f t="shared" si="1"/>
        <v>0</v>
      </c>
      <c r="G22" s="122"/>
      <c r="H22" s="122"/>
      <c r="I22" s="87"/>
    </row>
    <row r="23" spans="1:9" s="77" customFormat="1" ht="38.25">
      <c r="A23" s="65">
        <f>COUNT($A$5:A22)+1</f>
        <v>7</v>
      </c>
      <c r="B23" s="48" t="s">
        <v>210</v>
      </c>
      <c r="C23" s="122" t="s">
        <v>59</v>
      </c>
      <c r="D23" s="166">
        <v>10</v>
      </c>
      <c r="E23" s="44"/>
      <c r="F23" s="126">
        <f t="shared" si="1"/>
        <v>0</v>
      </c>
      <c r="G23" s="86"/>
      <c r="I23" s="87"/>
    </row>
    <row r="24" spans="1:9" s="77" customFormat="1" ht="12.75">
      <c r="A24" s="309"/>
      <c r="B24" s="48"/>
      <c r="C24" s="122"/>
      <c r="D24" s="166"/>
      <c r="E24" s="44"/>
      <c r="F24" s="126"/>
      <c r="G24" s="122"/>
      <c r="H24" s="122"/>
      <c r="I24" s="87"/>
    </row>
    <row r="25" spans="1:9" s="77" customFormat="1" ht="66" customHeight="1">
      <c r="A25" s="65">
        <f>COUNT($A$5:A24)+1</f>
        <v>8</v>
      </c>
      <c r="B25" s="48" t="s">
        <v>254</v>
      </c>
      <c r="C25" s="122" t="s">
        <v>59</v>
      </c>
      <c r="D25" s="166">
        <v>1</v>
      </c>
      <c r="E25" s="47"/>
      <c r="F25" s="126">
        <f aca="true" t="shared" si="2" ref="F25:F31">D25*E25</f>
        <v>0</v>
      </c>
      <c r="G25" s="123"/>
      <c r="I25" s="123"/>
    </row>
    <row r="26" spans="1:10" ht="12.75">
      <c r="A26" s="89"/>
      <c r="B26" s="80"/>
      <c r="C26" s="210"/>
      <c r="D26" s="161"/>
      <c r="E26" s="39"/>
      <c r="F26" s="126">
        <f t="shared" si="2"/>
        <v>0</v>
      </c>
      <c r="G26" s="80"/>
      <c r="I26" s="20"/>
      <c r="J26" s="77"/>
    </row>
    <row r="27" spans="1:9" s="77" customFormat="1" ht="63.75">
      <c r="A27" s="65">
        <f>COUNT($A$5:A26)+1</f>
        <v>9</v>
      </c>
      <c r="B27" s="48" t="s">
        <v>255</v>
      </c>
      <c r="C27" s="122" t="s">
        <v>59</v>
      </c>
      <c r="D27" s="166">
        <v>7</v>
      </c>
      <c r="E27" s="47"/>
      <c r="F27" s="126">
        <f t="shared" si="2"/>
        <v>0</v>
      </c>
      <c r="G27" s="123"/>
      <c r="I27" s="123"/>
    </row>
    <row r="28" spans="1:9" s="77" customFormat="1" ht="12.75">
      <c r="A28" s="65"/>
      <c r="B28" s="48"/>
      <c r="C28" s="122"/>
      <c r="D28" s="166"/>
      <c r="E28" s="47"/>
      <c r="F28" s="126">
        <f t="shared" si="2"/>
        <v>0</v>
      </c>
      <c r="G28" s="123"/>
      <c r="I28" s="123"/>
    </row>
    <row r="29" spans="1:10" s="48" customFormat="1" ht="12.75">
      <c r="A29" s="65">
        <f>COUNT($A$5:A28)+1</f>
        <v>10</v>
      </c>
      <c r="B29" s="48" t="s">
        <v>149</v>
      </c>
      <c r="C29" s="122" t="s">
        <v>59</v>
      </c>
      <c r="D29" s="166">
        <v>150</v>
      </c>
      <c r="E29" s="44"/>
      <c r="F29" s="126">
        <f t="shared" si="2"/>
        <v>0</v>
      </c>
      <c r="G29" s="93"/>
      <c r="I29" s="87"/>
      <c r="J29" s="77"/>
    </row>
    <row r="30" spans="1:9" s="77" customFormat="1" ht="12.75">
      <c r="A30" s="309"/>
      <c r="C30" s="122"/>
      <c r="D30" s="166"/>
      <c r="E30" s="47"/>
      <c r="F30" s="126">
        <f t="shared" si="2"/>
        <v>0</v>
      </c>
      <c r="G30" s="86"/>
      <c r="I30" s="311"/>
    </row>
    <row r="31" spans="1:9" s="77" customFormat="1" ht="38.25">
      <c r="A31" s="65">
        <f>COUNT($A$5:A30)+1</f>
        <v>11</v>
      </c>
      <c r="B31" s="48" t="s">
        <v>37</v>
      </c>
      <c r="C31" s="122" t="s">
        <v>59</v>
      </c>
      <c r="D31" s="166">
        <v>1</v>
      </c>
      <c r="E31" s="44"/>
      <c r="F31" s="126">
        <f t="shared" si="2"/>
        <v>0</v>
      </c>
      <c r="G31" s="86"/>
      <c r="I31" s="87"/>
    </row>
    <row r="32" spans="1:9" s="77" customFormat="1" ht="12.75">
      <c r="A32" s="65"/>
      <c r="B32" s="48"/>
      <c r="C32" s="122"/>
      <c r="D32" s="166"/>
      <c r="E32" s="44"/>
      <c r="F32" s="126"/>
      <c r="G32" s="86"/>
      <c r="I32" s="87"/>
    </row>
    <row r="33" spans="1:9" s="77" customFormat="1" ht="25.5">
      <c r="A33" s="65">
        <f>COUNT($A$5:A32)+1</f>
        <v>12</v>
      </c>
      <c r="B33" s="48" t="s">
        <v>38</v>
      </c>
      <c r="C33" s="122" t="s">
        <v>59</v>
      </c>
      <c r="D33" s="166">
        <v>2</v>
      </c>
      <c r="E33" s="44"/>
      <c r="F33" s="126">
        <f aca="true" t="shared" si="3" ref="F33:F43">D33*E33</f>
        <v>0</v>
      </c>
      <c r="G33" s="86"/>
      <c r="I33" s="87"/>
    </row>
    <row r="34" spans="1:9" s="77" customFormat="1" ht="12.75">
      <c r="A34" s="309"/>
      <c r="C34" s="122"/>
      <c r="D34" s="166"/>
      <c r="E34" s="47"/>
      <c r="F34" s="126">
        <f t="shared" si="3"/>
        <v>0</v>
      </c>
      <c r="G34" s="86"/>
      <c r="I34" s="311"/>
    </row>
    <row r="35" spans="1:9" s="77" customFormat="1" ht="38.25">
      <c r="A35" s="65">
        <f>COUNT($A$5:A34)+1</f>
        <v>13</v>
      </c>
      <c r="B35" s="48" t="s">
        <v>80</v>
      </c>
      <c r="C35" s="122"/>
      <c r="D35" s="215"/>
      <c r="E35" s="44"/>
      <c r="F35" s="126">
        <f t="shared" si="3"/>
        <v>0</v>
      </c>
      <c r="G35" s="86"/>
      <c r="I35" s="87"/>
    </row>
    <row r="36" spans="1:13" s="48" customFormat="1" ht="14.25">
      <c r="A36" s="65"/>
      <c r="B36" s="48" t="s">
        <v>227</v>
      </c>
      <c r="C36" s="122" t="s">
        <v>15</v>
      </c>
      <c r="D36" s="166">
        <v>35</v>
      </c>
      <c r="E36" s="44"/>
      <c r="F36" s="126">
        <f>D36*E36</f>
        <v>0</v>
      </c>
      <c r="G36" s="123"/>
      <c r="H36" s="312"/>
      <c r="I36" s="87"/>
      <c r="J36" s="77"/>
      <c r="K36" s="312"/>
      <c r="L36" s="312"/>
      <c r="M36" s="312"/>
    </row>
    <row r="37" spans="1:13" s="48" customFormat="1" ht="14.25">
      <c r="A37" s="65"/>
      <c r="B37" s="48" t="s">
        <v>225</v>
      </c>
      <c r="C37" s="122" t="s">
        <v>15</v>
      </c>
      <c r="D37" s="166">
        <v>30</v>
      </c>
      <c r="E37" s="44"/>
      <c r="F37" s="126">
        <f t="shared" si="3"/>
        <v>0</v>
      </c>
      <c r="G37" s="123"/>
      <c r="H37" s="312"/>
      <c r="I37" s="87"/>
      <c r="J37" s="77"/>
      <c r="K37" s="312"/>
      <c r="L37" s="312"/>
      <c r="M37" s="312"/>
    </row>
    <row r="38" spans="1:13" s="48" customFormat="1" ht="14.25">
      <c r="A38" s="65"/>
      <c r="B38" s="48" t="s">
        <v>212</v>
      </c>
      <c r="C38" s="122" t="s">
        <v>15</v>
      </c>
      <c r="D38" s="166">
        <v>10</v>
      </c>
      <c r="E38" s="44"/>
      <c r="F38" s="126">
        <f t="shared" si="3"/>
        <v>0</v>
      </c>
      <c r="G38" s="123"/>
      <c r="H38" s="312"/>
      <c r="I38" s="87"/>
      <c r="J38" s="77"/>
      <c r="K38" s="312"/>
      <c r="L38" s="312"/>
      <c r="M38" s="312"/>
    </row>
    <row r="39" spans="1:13" s="48" customFormat="1" ht="14.25">
      <c r="A39" s="65"/>
      <c r="B39" s="48" t="s">
        <v>17</v>
      </c>
      <c r="C39" s="122" t="s">
        <v>15</v>
      </c>
      <c r="D39" s="166">
        <v>500</v>
      </c>
      <c r="E39" s="44"/>
      <c r="F39" s="126">
        <f t="shared" si="3"/>
        <v>0</v>
      </c>
      <c r="G39" s="86"/>
      <c r="H39" s="312"/>
      <c r="I39" s="87"/>
      <c r="J39" s="77"/>
      <c r="K39" s="312"/>
      <c r="L39" s="312"/>
      <c r="M39" s="312"/>
    </row>
    <row r="40" spans="1:13" s="48" customFormat="1" ht="14.25">
      <c r="A40" s="65"/>
      <c r="B40" s="48" t="s">
        <v>18</v>
      </c>
      <c r="C40" s="122" t="s">
        <v>15</v>
      </c>
      <c r="D40" s="166">
        <v>150</v>
      </c>
      <c r="E40" s="44"/>
      <c r="F40" s="126">
        <f t="shared" si="3"/>
        <v>0</v>
      </c>
      <c r="G40" s="86"/>
      <c r="H40" s="312"/>
      <c r="I40" s="87"/>
      <c r="J40" s="77"/>
      <c r="K40" s="312"/>
      <c r="L40" s="312"/>
      <c r="M40" s="312"/>
    </row>
    <row r="41" spans="1:13" s="48" customFormat="1" ht="14.25">
      <c r="A41" s="65"/>
      <c r="B41" s="48" t="s">
        <v>19</v>
      </c>
      <c r="C41" s="122" t="s">
        <v>15</v>
      </c>
      <c r="D41" s="166">
        <v>50</v>
      </c>
      <c r="E41" s="44"/>
      <c r="F41" s="126">
        <f t="shared" si="3"/>
        <v>0</v>
      </c>
      <c r="G41" s="86"/>
      <c r="H41" s="312"/>
      <c r="I41" s="87"/>
      <c r="J41" s="77"/>
      <c r="K41" s="312"/>
      <c r="L41" s="312"/>
      <c r="M41" s="312"/>
    </row>
    <row r="42" spans="1:13" s="48" customFormat="1" ht="14.25">
      <c r="A42" s="65"/>
      <c r="B42" s="48" t="s">
        <v>20</v>
      </c>
      <c r="C42" s="122" t="s">
        <v>15</v>
      </c>
      <c r="D42" s="166">
        <v>200</v>
      </c>
      <c r="E42" s="44"/>
      <c r="F42" s="126">
        <f t="shared" si="3"/>
        <v>0</v>
      </c>
      <c r="G42" s="86"/>
      <c r="H42" s="312"/>
      <c r="I42" s="87"/>
      <c r="J42" s="77"/>
      <c r="K42" s="312"/>
      <c r="L42" s="312"/>
      <c r="M42" s="312"/>
    </row>
    <row r="43" spans="1:13" s="48" customFormat="1" ht="14.25">
      <c r="A43" s="65"/>
      <c r="B43" s="48" t="s">
        <v>21</v>
      </c>
      <c r="C43" s="122" t="s">
        <v>15</v>
      </c>
      <c r="D43" s="166">
        <v>710</v>
      </c>
      <c r="E43" s="44"/>
      <c r="F43" s="126">
        <f t="shared" si="3"/>
        <v>0</v>
      </c>
      <c r="G43" s="86"/>
      <c r="H43" s="312"/>
      <c r="I43" s="87"/>
      <c r="J43" s="77"/>
      <c r="K43" s="312"/>
      <c r="L43" s="312"/>
      <c r="M43" s="312"/>
    </row>
    <row r="44" spans="1:13" s="48" customFormat="1" ht="14.25">
      <c r="A44" s="65"/>
      <c r="B44" s="48" t="s">
        <v>45</v>
      </c>
      <c r="C44" s="122" t="s">
        <v>15</v>
      </c>
      <c r="D44" s="166">
        <v>120</v>
      </c>
      <c r="E44" s="44"/>
      <c r="F44" s="126">
        <f>D44*E44</f>
        <v>0</v>
      </c>
      <c r="G44" s="86"/>
      <c r="H44" s="312"/>
      <c r="I44" s="87"/>
      <c r="J44" s="77"/>
      <c r="K44" s="312"/>
      <c r="L44" s="312"/>
      <c r="M44" s="312"/>
    </row>
    <row r="45" spans="1:13" s="48" customFormat="1" ht="14.25">
      <c r="A45" s="65"/>
      <c r="B45" s="48" t="s">
        <v>46</v>
      </c>
      <c r="C45" s="122" t="s">
        <v>15</v>
      </c>
      <c r="D45" s="166">
        <v>60</v>
      </c>
      <c r="E45" s="44"/>
      <c r="F45" s="126">
        <f aca="true" t="shared" si="4" ref="F45:F89">D45*E45</f>
        <v>0</v>
      </c>
      <c r="G45" s="86"/>
      <c r="H45" s="312"/>
      <c r="I45" s="87"/>
      <c r="J45" s="77"/>
      <c r="K45" s="312"/>
      <c r="L45" s="312"/>
      <c r="M45" s="312"/>
    </row>
    <row r="46" spans="1:13" s="48" customFormat="1" ht="14.25">
      <c r="A46" s="65"/>
      <c r="B46" s="48" t="s">
        <v>35</v>
      </c>
      <c r="C46" s="122" t="s">
        <v>15</v>
      </c>
      <c r="D46" s="166">
        <v>200</v>
      </c>
      <c r="E46" s="44"/>
      <c r="F46" s="126">
        <f t="shared" si="4"/>
        <v>0</v>
      </c>
      <c r="H46" s="312"/>
      <c r="I46" s="87"/>
      <c r="J46" s="77"/>
      <c r="K46" s="312"/>
      <c r="L46" s="312"/>
      <c r="M46" s="312"/>
    </row>
    <row r="47" spans="1:13" s="48" customFormat="1" ht="14.25">
      <c r="A47" s="65"/>
      <c r="B47" s="48" t="s">
        <v>34</v>
      </c>
      <c r="C47" s="122" t="s">
        <v>15</v>
      </c>
      <c r="D47" s="166">
        <v>40</v>
      </c>
      <c r="E47" s="44"/>
      <c r="F47" s="126">
        <f>D47*E47</f>
        <v>0</v>
      </c>
      <c r="H47" s="312"/>
      <c r="I47" s="87"/>
      <c r="J47" s="77"/>
      <c r="K47" s="312"/>
      <c r="L47" s="312"/>
      <c r="M47" s="312"/>
    </row>
    <row r="48" spans="1:13" s="48" customFormat="1" ht="14.25">
      <c r="A48" s="65"/>
      <c r="B48" s="48" t="s">
        <v>33</v>
      </c>
      <c r="C48" s="122" t="s">
        <v>15</v>
      </c>
      <c r="D48" s="166">
        <v>35</v>
      </c>
      <c r="E48" s="44"/>
      <c r="F48" s="126">
        <f t="shared" si="4"/>
        <v>0</v>
      </c>
      <c r="H48" s="312"/>
      <c r="I48" s="87"/>
      <c r="J48" s="77"/>
      <c r="K48" s="312"/>
      <c r="L48" s="312"/>
      <c r="M48" s="312"/>
    </row>
    <row r="49" spans="1:13" s="48" customFormat="1" ht="12.75">
      <c r="A49" s="65"/>
      <c r="B49" s="48" t="s">
        <v>36</v>
      </c>
      <c r="C49" s="122" t="s">
        <v>59</v>
      </c>
      <c r="D49" s="166">
        <v>15</v>
      </c>
      <c r="E49" s="44"/>
      <c r="F49" s="126">
        <f t="shared" si="4"/>
        <v>0</v>
      </c>
      <c r="I49" s="87"/>
      <c r="J49" s="77"/>
      <c r="K49" s="312"/>
      <c r="L49" s="312"/>
      <c r="M49" s="312"/>
    </row>
    <row r="50" spans="1:5" ht="12.75">
      <c r="A50" s="65"/>
      <c r="E50" s="412"/>
    </row>
    <row r="51" spans="1:10" s="294" customFormat="1" ht="51">
      <c r="A51" s="65">
        <f>COUNT($A$5:A50)+1</f>
        <v>14</v>
      </c>
      <c r="B51" s="48" t="s">
        <v>5</v>
      </c>
      <c r="C51" s="319"/>
      <c r="D51" s="320"/>
      <c r="E51" s="413"/>
      <c r="F51" s="126">
        <f t="shared" si="4"/>
        <v>0</v>
      </c>
      <c r="G51" s="77"/>
      <c r="H51" s="77"/>
      <c r="I51" s="321"/>
      <c r="J51" s="77"/>
    </row>
    <row r="52" spans="1:10" s="294" customFormat="1" ht="14.25">
      <c r="A52" s="65"/>
      <c r="B52" s="315" t="s">
        <v>47</v>
      </c>
      <c r="C52" s="122" t="s">
        <v>15</v>
      </c>
      <c r="D52" s="320">
        <v>800</v>
      </c>
      <c r="E52" s="28"/>
      <c r="F52" s="126">
        <f t="shared" si="4"/>
        <v>0</v>
      </c>
      <c r="G52" s="48"/>
      <c r="H52" s="48"/>
      <c r="I52" s="322"/>
      <c r="J52" s="77"/>
    </row>
    <row r="53" spans="1:10" s="294" customFormat="1" ht="14.25">
      <c r="A53" s="65"/>
      <c r="B53" s="81" t="s">
        <v>174</v>
      </c>
      <c r="C53" s="122" t="s">
        <v>15</v>
      </c>
      <c r="D53" s="320">
        <v>30</v>
      </c>
      <c r="E53" s="29"/>
      <c r="F53" s="126">
        <f t="shared" si="4"/>
        <v>0</v>
      </c>
      <c r="G53" s="48"/>
      <c r="H53" s="48"/>
      <c r="I53" s="322"/>
      <c r="J53" s="77"/>
    </row>
    <row r="54" spans="1:10" s="294" customFormat="1" ht="14.25">
      <c r="A54" s="65"/>
      <c r="B54" s="81" t="s">
        <v>173</v>
      </c>
      <c r="C54" s="122" t="s">
        <v>15</v>
      </c>
      <c r="D54" s="320">
        <v>30</v>
      </c>
      <c r="E54" s="29"/>
      <c r="F54" s="126">
        <f>D54*E54</f>
        <v>0</v>
      </c>
      <c r="G54" s="48"/>
      <c r="H54" s="48"/>
      <c r="I54" s="322"/>
      <c r="J54" s="77"/>
    </row>
    <row r="55" spans="1:9" s="77" customFormat="1" ht="12.75">
      <c r="A55" s="65"/>
      <c r="B55" s="48"/>
      <c r="C55" s="122"/>
      <c r="D55" s="166"/>
      <c r="E55" s="44"/>
      <c r="F55" s="126">
        <f t="shared" si="4"/>
        <v>0</v>
      </c>
      <c r="G55" s="86"/>
      <c r="I55" s="87"/>
    </row>
    <row r="56" spans="1:10" s="294" customFormat="1" ht="38.25">
      <c r="A56" s="65">
        <f>COUNT($A$5:A55)+1</f>
        <v>15</v>
      </c>
      <c r="B56" s="315" t="s">
        <v>58</v>
      </c>
      <c r="C56" s="319"/>
      <c r="D56" s="320"/>
      <c r="E56" s="413"/>
      <c r="F56" s="126">
        <f t="shared" si="4"/>
        <v>0</v>
      </c>
      <c r="G56" s="77"/>
      <c r="H56" s="77"/>
      <c r="I56" s="321"/>
      <c r="J56" s="77"/>
    </row>
    <row r="57" spans="1:10" s="294" customFormat="1" ht="14.25">
      <c r="A57" s="65"/>
      <c r="B57" s="156" t="s">
        <v>81</v>
      </c>
      <c r="C57" s="122" t="s">
        <v>15</v>
      </c>
      <c r="D57" s="320">
        <v>100</v>
      </c>
      <c r="E57" s="45"/>
      <c r="F57" s="126">
        <f t="shared" si="4"/>
        <v>0</v>
      </c>
      <c r="G57" s="48"/>
      <c r="H57" s="48"/>
      <c r="I57" s="322"/>
      <c r="J57" s="77"/>
    </row>
    <row r="58" spans="1:10" s="294" customFormat="1" ht="14.25">
      <c r="A58" s="65"/>
      <c r="B58" s="156" t="s">
        <v>131</v>
      </c>
      <c r="C58" s="122" t="s">
        <v>15</v>
      </c>
      <c r="D58" s="320">
        <v>30</v>
      </c>
      <c r="E58" s="45"/>
      <c r="F58" s="126">
        <f t="shared" si="4"/>
        <v>0</v>
      </c>
      <c r="G58" s="48"/>
      <c r="H58" s="48"/>
      <c r="I58" s="322"/>
      <c r="J58" s="77"/>
    </row>
    <row r="59" spans="1:10" s="294" customFormat="1" ht="14.25">
      <c r="A59" s="65"/>
      <c r="B59" s="156" t="s">
        <v>44</v>
      </c>
      <c r="C59" s="122" t="s">
        <v>15</v>
      </c>
      <c r="D59" s="320">
        <v>200</v>
      </c>
      <c r="E59" s="45"/>
      <c r="F59" s="126">
        <f t="shared" si="4"/>
        <v>0</v>
      </c>
      <c r="G59" s="48"/>
      <c r="H59" s="48"/>
      <c r="I59" s="322"/>
      <c r="J59" s="77"/>
    </row>
    <row r="60" spans="1:10" s="294" customFormat="1" ht="14.25">
      <c r="A60" s="65"/>
      <c r="B60" s="156" t="s">
        <v>10</v>
      </c>
      <c r="C60" s="122" t="s">
        <v>15</v>
      </c>
      <c r="D60" s="317">
        <v>60</v>
      </c>
      <c r="E60" s="45"/>
      <c r="F60" s="126">
        <f>D60*E60</f>
        <v>0</v>
      </c>
      <c r="G60" s="48"/>
      <c r="H60" s="48"/>
      <c r="I60" s="322"/>
      <c r="J60" s="77"/>
    </row>
    <row r="61" spans="1:9" s="77" customFormat="1" ht="12.75">
      <c r="A61" s="65"/>
      <c r="B61" s="48"/>
      <c r="C61" s="122"/>
      <c r="D61" s="166"/>
      <c r="E61" s="44"/>
      <c r="F61" s="126">
        <f t="shared" si="4"/>
        <v>0</v>
      </c>
      <c r="G61" s="86"/>
      <c r="I61" s="87"/>
    </row>
    <row r="62" spans="1:10" s="294" customFormat="1" ht="38.25">
      <c r="A62" s="65">
        <f>COUNT($A$5:A61)+1</f>
        <v>16</v>
      </c>
      <c r="B62" s="315" t="s">
        <v>101</v>
      </c>
      <c r="C62" s="319"/>
      <c r="D62" s="320"/>
      <c r="E62" s="413"/>
      <c r="F62" s="126">
        <f t="shared" si="4"/>
        <v>0</v>
      </c>
      <c r="G62" s="77"/>
      <c r="H62" s="77"/>
      <c r="I62" s="321"/>
      <c r="J62" s="77"/>
    </row>
    <row r="63" spans="1:13" s="48" customFormat="1" ht="14.25">
      <c r="A63" s="65"/>
      <c r="B63" s="48" t="s">
        <v>8</v>
      </c>
      <c r="C63" s="122" t="s">
        <v>15</v>
      </c>
      <c r="D63" s="166">
        <v>50</v>
      </c>
      <c r="E63" s="44"/>
      <c r="F63" s="126">
        <f t="shared" si="4"/>
        <v>0</v>
      </c>
      <c r="G63" s="86"/>
      <c r="I63" s="87"/>
      <c r="J63" s="77"/>
      <c r="K63" s="312"/>
      <c r="L63" s="312"/>
      <c r="M63" s="312"/>
    </row>
    <row r="64" spans="1:13" s="48" customFormat="1" ht="14.25">
      <c r="A64" s="65"/>
      <c r="B64" s="48" t="s">
        <v>9</v>
      </c>
      <c r="C64" s="122" t="s">
        <v>15</v>
      </c>
      <c r="D64" s="166">
        <v>350</v>
      </c>
      <c r="E64" s="44"/>
      <c r="F64" s="126">
        <f t="shared" si="4"/>
        <v>0</v>
      </c>
      <c r="G64" s="86"/>
      <c r="I64" s="87"/>
      <c r="J64" s="77"/>
      <c r="K64" s="312"/>
      <c r="L64" s="312"/>
      <c r="M64" s="312"/>
    </row>
    <row r="65" spans="1:10" s="48" customFormat="1" ht="14.25">
      <c r="A65" s="65"/>
      <c r="B65" s="156" t="s">
        <v>10</v>
      </c>
      <c r="C65" s="122" t="s">
        <v>15</v>
      </c>
      <c r="D65" s="317">
        <v>240</v>
      </c>
      <c r="E65" s="45"/>
      <c r="F65" s="126">
        <f t="shared" si="4"/>
        <v>0</v>
      </c>
      <c r="G65" s="323"/>
      <c r="I65" s="324"/>
      <c r="J65" s="77"/>
    </row>
    <row r="66" spans="1:10" s="48" customFormat="1" ht="12.75">
      <c r="A66" s="65"/>
      <c r="B66" s="156"/>
      <c r="C66" s="122"/>
      <c r="D66" s="317"/>
      <c r="E66" s="45"/>
      <c r="F66" s="126"/>
      <c r="G66" s="323"/>
      <c r="I66" s="324"/>
      <c r="J66" s="77"/>
    </row>
    <row r="67" spans="1:10" s="318" customFormat="1" ht="38.25">
      <c r="A67" s="65">
        <f>COUNT($A$5:A66)+1</f>
        <v>17</v>
      </c>
      <c r="B67" s="315" t="s">
        <v>99</v>
      </c>
      <c r="C67" s="316"/>
      <c r="D67" s="317"/>
      <c r="E67" s="414"/>
      <c r="F67" s="126">
        <f>D67*E67</f>
        <v>0</v>
      </c>
      <c r="I67" s="325"/>
      <c r="J67" s="77"/>
    </row>
    <row r="68" spans="1:6" s="167" customFormat="1" ht="14.25">
      <c r="A68" s="65"/>
      <c r="B68" s="90" t="s">
        <v>138</v>
      </c>
      <c r="C68" s="122" t="s">
        <v>15</v>
      </c>
      <c r="D68" s="161">
        <v>400</v>
      </c>
      <c r="E68" s="339"/>
      <c r="F68" s="126">
        <f>D68*E68</f>
        <v>0</v>
      </c>
    </row>
    <row r="69" spans="1:6" s="167" customFormat="1" ht="14.25">
      <c r="A69" s="65"/>
      <c r="B69" s="48" t="s">
        <v>170</v>
      </c>
      <c r="C69" s="122" t="s">
        <v>15</v>
      </c>
      <c r="D69" s="161">
        <v>50</v>
      </c>
      <c r="E69" s="339"/>
      <c r="F69" s="126">
        <f>D69*E69</f>
        <v>0</v>
      </c>
    </row>
    <row r="70" spans="1:6" s="167" customFormat="1" ht="14.25">
      <c r="A70" s="65"/>
      <c r="B70" s="326" t="s">
        <v>81</v>
      </c>
      <c r="C70" s="122" t="s">
        <v>15</v>
      </c>
      <c r="D70" s="327">
        <v>30</v>
      </c>
      <c r="E70" s="49"/>
      <c r="F70" s="126">
        <f>D70*E70</f>
        <v>0</v>
      </c>
    </row>
    <row r="71" spans="1:6" s="167" customFormat="1" ht="12.75">
      <c r="A71" s="65"/>
      <c r="B71" s="326"/>
      <c r="C71" s="122"/>
      <c r="D71" s="327"/>
      <c r="E71" s="49"/>
      <c r="F71" s="126"/>
    </row>
    <row r="72" spans="1:10" s="318" customFormat="1" ht="25.5">
      <c r="A72" s="65">
        <f>COUNT($A$5:A71)+1</f>
        <v>18</v>
      </c>
      <c r="B72" s="315" t="s">
        <v>48</v>
      </c>
      <c r="C72" s="316"/>
      <c r="D72" s="317"/>
      <c r="E72" s="414"/>
      <c r="F72" s="126">
        <f>D72*E72</f>
        <v>0</v>
      </c>
      <c r="I72" s="325"/>
      <c r="J72" s="77"/>
    </row>
    <row r="73" spans="1:10" s="294" customFormat="1" ht="14.25">
      <c r="A73" s="65"/>
      <c r="B73" s="315" t="s">
        <v>12</v>
      </c>
      <c r="C73" s="122" t="s">
        <v>15</v>
      </c>
      <c r="D73" s="320">
        <v>200</v>
      </c>
      <c r="E73" s="28"/>
      <c r="F73" s="126">
        <f>D73*E73</f>
        <v>0</v>
      </c>
      <c r="G73" s="48"/>
      <c r="H73" s="48"/>
      <c r="I73" s="322"/>
      <c r="J73" s="77"/>
    </row>
    <row r="74" spans="1:13" s="328" customFormat="1" ht="12.75">
      <c r="A74" s="65"/>
      <c r="B74" s="315"/>
      <c r="C74" s="319"/>
      <c r="D74" s="320"/>
      <c r="E74" s="415"/>
      <c r="F74" s="126">
        <f>D74*E74</f>
        <v>0</v>
      </c>
      <c r="I74" s="329"/>
      <c r="J74" s="77"/>
      <c r="L74" s="294"/>
      <c r="M74" s="294"/>
    </row>
    <row r="75" spans="1:9" s="77" customFormat="1" ht="52.5" customHeight="1">
      <c r="A75" s="65">
        <f>COUNT($A$5:A74)+1</f>
        <v>19</v>
      </c>
      <c r="B75" s="48" t="s">
        <v>211</v>
      </c>
      <c r="C75" s="122" t="s">
        <v>15</v>
      </c>
      <c r="D75" s="166">
        <v>25</v>
      </c>
      <c r="E75" s="44"/>
      <c r="F75" s="126">
        <f t="shared" si="4"/>
        <v>0</v>
      </c>
      <c r="G75" s="86"/>
      <c r="I75" s="87"/>
    </row>
    <row r="76" spans="1:10" s="294" customFormat="1" ht="12.75">
      <c r="A76" s="65"/>
      <c r="C76" s="331"/>
      <c r="D76" s="332"/>
      <c r="E76" s="416"/>
      <c r="F76" s="126">
        <f t="shared" si="4"/>
        <v>0</v>
      </c>
      <c r="G76" s="333"/>
      <c r="I76" s="334"/>
      <c r="J76" s="77"/>
    </row>
    <row r="77" spans="1:9" s="77" customFormat="1" ht="38.25">
      <c r="A77" s="65">
        <f>COUNT($A$5:A76)+1</f>
        <v>20</v>
      </c>
      <c r="B77" s="48" t="s">
        <v>6</v>
      </c>
      <c r="C77" s="122" t="s">
        <v>15</v>
      </c>
      <c r="D77" s="166">
        <v>1000</v>
      </c>
      <c r="E77" s="29"/>
      <c r="F77" s="126">
        <f t="shared" si="4"/>
        <v>0</v>
      </c>
      <c r="G77" s="86"/>
      <c r="I77" s="87"/>
    </row>
    <row r="78" spans="1:10" s="294" customFormat="1" ht="12.75">
      <c r="A78" s="65"/>
      <c r="C78" s="331"/>
      <c r="D78" s="332"/>
      <c r="E78" s="416"/>
      <c r="F78" s="126">
        <f t="shared" si="4"/>
        <v>0</v>
      </c>
      <c r="G78" s="333"/>
      <c r="I78" s="334"/>
      <c r="J78" s="77"/>
    </row>
    <row r="79" spans="1:9" s="77" customFormat="1" ht="14.25">
      <c r="A79" s="65">
        <f>COUNT($A$5:A78)+1</f>
        <v>21</v>
      </c>
      <c r="B79" s="48" t="s">
        <v>11</v>
      </c>
      <c r="C79" s="122" t="s">
        <v>15</v>
      </c>
      <c r="D79" s="166">
        <v>50</v>
      </c>
      <c r="E79" s="29"/>
      <c r="F79" s="126">
        <f t="shared" si="4"/>
        <v>0</v>
      </c>
      <c r="G79" s="86"/>
      <c r="I79" s="87"/>
    </row>
    <row r="80" spans="1:10" s="294" customFormat="1" ht="12.75">
      <c r="A80" s="65"/>
      <c r="C80" s="331"/>
      <c r="D80" s="332"/>
      <c r="E80" s="416"/>
      <c r="F80" s="126">
        <f aca="true" t="shared" si="5" ref="F80:F87">D80*E80</f>
        <v>0</v>
      </c>
      <c r="G80" s="333"/>
      <c r="I80" s="334"/>
      <c r="J80" s="77"/>
    </row>
    <row r="81" spans="1:9" s="77" customFormat="1" ht="38.25">
      <c r="A81" s="65">
        <f>COUNT($A$5:A80)+1</f>
        <v>22</v>
      </c>
      <c r="B81" s="48" t="s">
        <v>228</v>
      </c>
      <c r="C81" s="122" t="s">
        <v>59</v>
      </c>
      <c r="D81" s="166">
        <v>8</v>
      </c>
      <c r="E81" s="29"/>
      <c r="F81" s="126">
        <f t="shared" si="5"/>
        <v>0</v>
      </c>
      <c r="G81" s="86"/>
      <c r="I81" s="87"/>
    </row>
    <row r="82" spans="1:10" s="294" customFormat="1" ht="12.75">
      <c r="A82" s="65"/>
      <c r="C82" s="331"/>
      <c r="D82" s="332"/>
      <c r="E82" s="416"/>
      <c r="F82" s="126">
        <f t="shared" si="5"/>
        <v>0</v>
      </c>
      <c r="G82" s="333"/>
      <c r="I82" s="334"/>
      <c r="J82" s="77"/>
    </row>
    <row r="83" spans="1:9" s="77" customFormat="1" ht="25.5">
      <c r="A83" s="65">
        <f>COUNT($A$5:A82)+1</f>
        <v>23</v>
      </c>
      <c r="B83" s="48" t="s">
        <v>229</v>
      </c>
      <c r="C83" s="122" t="s">
        <v>59</v>
      </c>
      <c r="D83" s="166">
        <v>2</v>
      </c>
      <c r="E83" s="29"/>
      <c r="F83" s="126">
        <f t="shared" si="5"/>
        <v>0</v>
      </c>
      <c r="G83" s="86"/>
      <c r="I83" s="87"/>
    </row>
    <row r="84" spans="1:10" s="294" customFormat="1" ht="12.75">
      <c r="A84" s="65"/>
      <c r="C84" s="331"/>
      <c r="D84" s="332"/>
      <c r="E84" s="416"/>
      <c r="F84" s="126">
        <f t="shared" si="5"/>
        <v>0</v>
      </c>
      <c r="G84" s="333"/>
      <c r="I84" s="334"/>
      <c r="J84" s="77"/>
    </row>
    <row r="85" spans="1:9" s="77" customFormat="1" ht="25.5">
      <c r="A85" s="65">
        <f>COUNT($A$5:A84)+1</f>
        <v>24</v>
      </c>
      <c r="B85" s="48" t="s">
        <v>231</v>
      </c>
      <c r="C85" s="122" t="s">
        <v>84</v>
      </c>
      <c r="D85" s="166">
        <v>1</v>
      </c>
      <c r="E85" s="29"/>
      <c r="F85" s="126">
        <f>D85*E85</f>
        <v>0</v>
      </c>
      <c r="G85" s="86"/>
      <c r="I85" s="87"/>
    </row>
    <row r="86" spans="1:10" s="294" customFormat="1" ht="12.75">
      <c r="A86" s="65"/>
      <c r="C86" s="331"/>
      <c r="D86" s="332"/>
      <c r="E86" s="416"/>
      <c r="F86" s="126">
        <f>D86*E86</f>
        <v>0</v>
      </c>
      <c r="G86" s="333"/>
      <c r="I86" s="334"/>
      <c r="J86" s="77"/>
    </row>
    <row r="87" spans="1:9" s="77" customFormat="1" ht="89.25">
      <c r="A87" s="65">
        <f>COUNT($A$5:A86)+1</f>
        <v>25</v>
      </c>
      <c r="B87" s="48" t="s">
        <v>256</v>
      </c>
      <c r="C87" s="122" t="s">
        <v>84</v>
      </c>
      <c r="D87" s="166">
        <v>3</v>
      </c>
      <c r="E87" s="29"/>
      <c r="F87" s="126">
        <f t="shared" si="5"/>
        <v>0</v>
      </c>
      <c r="G87" s="86"/>
      <c r="I87" s="87"/>
    </row>
    <row r="88" spans="1:9" s="77" customFormat="1" ht="12.75">
      <c r="A88" s="65"/>
      <c r="B88" s="48"/>
      <c r="C88" s="122"/>
      <c r="D88" s="166"/>
      <c r="E88" s="29"/>
      <c r="F88" s="126"/>
      <c r="G88" s="86"/>
      <c r="I88" s="87"/>
    </row>
    <row r="89" spans="1:9" s="77" customFormat="1" ht="38.25">
      <c r="A89" s="65">
        <f>COUNT($A$3:A88)+1</f>
        <v>26</v>
      </c>
      <c r="B89" s="48" t="s">
        <v>82</v>
      </c>
      <c r="C89" s="122"/>
      <c r="D89" s="215"/>
      <c r="E89" s="44"/>
      <c r="F89" s="126">
        <f t="shared" si="4"/>
        <v>0</v>
      </c>
      <c r="G89" s="86"/>
      <c r="I89" s="87"/>
    </row>
    <row r="90" spans="1:9" s="77" customFormat="1" ht="14.25">
      <c r="A90" s="65"/>
      <c r="B90" s="48" t="s">
        <v>85</v>
      </c>
      <c r="C90" s="122" t="s">
        <v>15</v>
      </c>
      <c r="D90" s="166">
        <v>50</v>
      </c>
      <c r="E90" s="44"/>
      <c r="F90" s="126">
        <f aca="true" t="shared" si="6" ref="F90:F96">D90*E90</f>
        <v>0</v>
      </c>
      <c r="G90" s="86"/>
      <c r="H90" s="87"/>
      <c r="I90" s="87"/>
    </row>
    <row r="91" spans="1:9" s="77" customFormat="1" ht="12.75">
      <c r="A91" s="65"/>
      <c r="B91" s="48"/>
      <c r="C91" s="122"/>
      <c r="D91" s="166"/>
      <c r="E91" s="44"/>
      <c r="F91" s="126">
        <f t="shared" si="6"/>
        <v>0</v>
      </c>
      <c r="G91" s="86"/>
      <c r="H91" s="87"/>
      <c r="I91" s="87"/>
    </row>
    <row r="92" spans="1:7" s="48" customFormat="1" ht="12.75">
      <c r="A92" s="65">
        <f>COUNT($A$3:A91)+1</f>
        <v>27</v>
      </c>
      <c r="B92" s="48" t="s">
        <v>230</v>
      </c>
      <c r="C92" s="330" t="s">
        <v>84</v>
      </c>
      <c r="D92" s="166">
        <v>1</v>
      </c>
      <c r="E92" s="340"/>
      <c r="F92" s="126">
        <f t="shared" si="6"/>
        <v>0</v>
      </c>
      <c r="G92" s="323"/>
    </row>
    <row r="93" spans="1:7" s="77" customFormat="1" ht="12.75">
      <c r="A93" s="65"/>
      <c r="C93" s="122"/>
      <c r="D93" s="166"/>
      <c r="E93" s="410"/>
      <c r="F93" s="126">
        <f t="shared" si="6"/>
        <v>0</v>
      </c>
      <c r="G93" s="86"/>
    </row>
    <row r="94" spans="1:7" s="48" customFormat="1" ht="12.75">
      <c r="A94" s="65">
        <f>COUNT($A$3:A93)+1</f>
        <v>28</v>
      </c>
      <c r="B94" s="48" t="s">
        <v>91</v>
      </c>
      <c r="C94" s="330" t="s">
        <v>59</v>
      </c>
      <c r="D94" s="166">
        <v>1</v>
      </c>
      <c r="E94" s="340"/>
      <c r="F94" s="126">
        <f t="shared" si="6"/>
        <v>0</v>
      </c>
      <c r="G94" s="323"/>
    </row>
    <row r="95" spans="1:7" s="77" customFormat="1" ht="12.75">
      <c r="A95" s="65"/>
      <c r="C95" s="122"/>
      <c r="D95" s="166"/>
      <c r="E95" s="410"/>
      <c r="F95" s="126">
        <f t="shared" si="6"/>
        <v>0</v>
      </c>
      <c r="G95" s="86"/>
    </row>
    <row r="96" spans="1:7" s="48" customFormat="1" ht="12.75">
      <c r="A96" s="65">
        <f>COUNT($A$5:A95)+1</f>
        <v>29</v>
      </c>
      <c r="B96" s="48" t="s">
        <v>90</v>
      </c>
      <c r="C96" s="330" t="s">
        <v>59</v>
      </c>
      <c r="D96" s="166">
        <v>1</v>
      </c>
      <c r="E96" s="340"/>
      <c r="F96" s="126">
        <f t="shared" si="6"/>
        <v>0</v>
      </c>
      <c r="G96" s="323"/>
    </row>
    <row r="97" spans="1:6" s="80" customFormat="1" ht="12.75">
      <c r="A97" s="65"/>
      <c r="C97" s="210"/>
      <c r="D97" s="337"/>
      <c r="E97" s="339"/>
      <c r="F97" s="152"/>
    </row>
    <row r="98" spans="1:7" s="48" customFormat="1" ht="12.75">
      <c r="A98" s="65">
        <f>COUNT($A$5:A97)+1</f>
        <v>30</v>
      </c>
      <c r="B98" s="48" t="s">
        <v>83</v>
      </c>
      <c r="C98" s="330" t="s">
        <v>93</v>
      </c>
      <c r="D98" s="338">
        <v>0.03</v>
      </c>
      <c r="E98" s="45"/>
      <c r="F98" s="126">
        <f>SUM(F7:F96)*D98</f>
        <v>0</v>
      </c>
      <c r="G98" s="323"/>
    </row>
    <row r="99" spans="1:7" s="48" customFormat="1" ht="12.75">
      <c r="A99" s="93"/>
      <c r="C99" s="94"/>
      <c r="D99" s="95"/>
      <c r="E99" s="96"/>
      <c r="F99" s="97"/>
      <c r="G99" s="93"/>
    </row>
    <row r="100" spans="1:7" ht="13.5" thickBot="1">
      <c r="A100" s="99"/>
      <c r="B100" s="100" t="str">
        <f>$B$1&amp;" skupaj:"</f>
        <v>INŠTALACIJSKI MATERIAL skupaj:</v>
      </c>
      <c r="C100" s="101"/>
      <c r="D100" s="102"/>
      <c r="E100" s="103"/>
      <c r="F100" s="104">
        <f>SUM(F7:F98)</f>
        <v>0</v>
      </c>
      <c r="G100" s="80"/>
    </row>
    <row r="101" spans="1:7" ht="13.5" thickTop="1">
      <c r="A101" s="80"/>
      <c r="B101" s="80"/>
      <c r="C101" s="210"/>
      <c r="D101" s="210"/>
      <c r="E101" s="42"/>
      <c r="F101" s="42"/>
      <c r="G101" s="80"/>
    </row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r:id="rId1"/>
  <headerFooter alignWithMargins="0">
    <oddHeader xml:space="preserve">&amp;L&amp;8&amp;F&amp;R </oddHeader>
    <oddFooter>&amp;R&amp;"FuturaTEEMedCon,Običajno"&amp;P/&amp;N</oddFooter>
  </headerFooter>
  <ignoredErrors>
    <ignoredError sqref="C9 C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5.7109375" style="58" customWidth="1"/>
    <col min="2" max="2" width="45.00390625" style="58" customWidth="1"/>
    <col min="3" max="3" width="4.7109375" style="128" customWidth="1"/>
    <col min="4" max="4" width="7.28125" style="128" customWidth="1"/>
    <col min="5" max="5" width="11.57421875" style="129" customWidth="1"/>
    <col min="6" max="6" width="14.8515625" style="129" customWidth="1"/>
    <col min="7" max="16384" width="9.140625" style="58" customWidth="1"/>
  </cols>
  <sheetData>
    <row r="1" spans="1:7" ht="12.75">
      <c r="A1" s="131" t="s">
        <v>62</v>
      </c>
      <c r="B1" s="53" t="s">
        <v>121</v>
      </c>
      <c r="C1" s="54"/>
      <c r="D1" s="55"/>
      <c r="E1" s="56"/>
      <c r="F1" s="56"/>
      <c r="G1" s="57"/>
    </row>
    <row r="2" spans="1:7" ht="12.75">
      <c r="A2" s="131"/>
      <c r="B2" s="53"/>
      <c r="C2" s="54"/>
      <c r="D2" s="55"/>
      <c r="E2" s="56"/>
      <c r="F2" s="56"/>
      <c r="G2" s="57"/>
    </row>
    <row r="3" spans="1:7" ht="12.75">
      <c r="A3" s="57"/>
      <c r="B3" s="57" t="s">
        <v>60</v>
      </c>
      <c r="C3" s="59"/>
      <c r="D3" s="59"/>
      <c r="E3" s="27"/>
      <c r="F3" s="27"/>
      <c r="G3" s="57"/>
    </row>
    <row r="4" spans="1:7" ht="12.75">
      <c r="A4" s="57"/>
      <c r="B4" s="57"/>
      <c r="C4" s="59"/>
      <c r="D4" s="59"/>
      <c r="E4" s="27"/>
      <c r="F4" s="27"/>
      <c r="G4" s="57"/>
    </row>
    <row r="5" spans="1:7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7"/>
    </row>
    <row r="6" spans="1:6" s="84" customFormat="1" ht="12.75">
      <c r="A6" s="98"/>
      <c r="B6" s="79"/>
      <c r="C6" s="110"/>
      <c r="D6" s="110"/>
      <c r="E6" s="164"/>
      <c r="F6" s="164"/>
    </row>
    <row r="7" spans="1:9" ht="12.75">
      <c r="A7" s="65">
        <f>COUNT($A$5:A6)+1</f>
        <v>1</v>
      </c>
      <c r="B7" s="79" t="s">
        <v>141</v>
      </c>
      <c r="C7" s="192" t="s">
        <v>59</v>
      </c>
      <c r="D7" s="195">
        <v>1</v>
      </c>
      <c r="E7" s="302"/>
      <c r="F7" s="92">
        <f aca="true" t="shared" si="0" ref="F7:F19">E7*D7</f>
        <v>0</v>
      </c>
      <c r="G7" s="277"/>
      <c r="H7" s="198"/>
      <c r="I7" s="84"/>
    </row>
    <row r="8" spans="1:9" ht="12.75">
      <c r="A8" s="303"/>
      <c r="B8" s="79"/>
      <c r="C8" s="192"/>
      <c r="D8" s="195"/>
      <c r="E8" s="302"/>
      <c r="F8" s="92">
        <f t="shared" si="0"/>
        <v>0</v>
      </c>
      <c r="G8" s="84"/>
      <c r="H8" s="198"/>
      <c r="I8" s="84"/>
    </row>
    <row r="9" spans="1:9" ht="12.75">
      <c r="A9" s="65">
        <f>COUNT($A$5:A8)+1</f>
        <v>2</v>
      </c>
      <c r="B9" s="79" t="s">
        <v>178</v>
      </c>
      <c r="C9" s="192" t="s">
        <v>59</v>
      </c>
      <c r="D9" s="195">
        <v>1</v>
      </c>
      <c r="E9" s="302"/>
      <c r="F9" s="92">
        <f t="shared" si="0"/>
        <v>0</v>
      </c>
      <c r="G9" s="277"/>
      <c r="H9" s="198"/>
      <c r="I9" s="84"/>
    </row>
    <row r="10" spans="1:8" s="84" customFormat="1" ht="12.75">
      <c r="A10" s="303"/>
      <c r="B10" s="79"/>
      <c r="C10" s="192"/>
      <c r="D10" s="195"/>
      <c r="E10" s="302"/>
      <c r="F10" s="92">
        <f t="shared" si="0"/>
        <v>0</v>
      </c>
      <c r="H10" s="198"/>
    </row>
    <row r="11" spans="1:8" s="84" customFormat="1" ht="12.75">
      <c r="A11" s="65">
        <f>COUNT($A$5:A10)+1</f>
        <v>3</v>
      </c>
      <c r="B11" s="79" t="s">
        <v>140</v>
      </c>
      <c r="C11" s="192" t="s">
        <v>59</v>
      </c>
      <c r="D11" s="195">
        <v>1</v>
      </c>
      <c r="E11" s="302"/>
      <c r="F11" s="92">
        <f t="shared" si="0"/>
        <v>0</v>
      </c>
      <c r="G11" s="277"/>
      <c r="H11" s="198"/>
    </row>
    <row r="12" spans="1:8" s="84" customFormat="1" ht="12.75">
      <c r="A12" s="303"/>
      <c r="B12" s="79"/>
      <c r="C12" s="192"/>
      <c r="D12" s="195"/>
      <c r="E12" s="302"/>
      <c r="F12" s="92">
        <f t="shared" si="0"/>
        <v>0</v>
      </c>
      <c r="H12" s="198"/>
    </row>
    <row r="13" spans="1:9" ht="12.75">
      <c r="A13" s="65">
        <f>COUNT($A$5:A12)+1</f>
        <v>4</v>
      </c>
      <c r="B13" s="79" t="s">
        <v>113</v>
      </c>
      <c r="C13" s="192" t="s">
        <v>59</v>
      </c>
      <c r="D13" s="195">
        <v>10</v>
      </c>
      <c r="E13" s="302"/>
      <c r="F13" s="92">
        <f t="shared" si="0"/>
        <v>0</v>
      </c>
      <c r="G13" s="277"/>
      <c r="H13" s="198"/>
      <c r="I13" s="84"/>
    </row>
    <row r="14" spans="1:8" s="84" customFormat="1" ht="12.75">
      <c r="A14" s="303"/>
      <c r="B14" s="79"/>
      <c r="C14" s="192"/>
      <c r="D14" s="195"/>
      <c r="E14" s="302"/>
      <c r="F14" s="92">
        <f t="shared" si="0"/>
        <v>0</v>
      </c>
      <c r="H14" s="198"/>
    </row>
    <row r="15" spans="1:8" s="84" customFormat="1" ht="12.75">
      <c r="A15" s="65">
        <f>COUNT($A$5:A14)+1</f>
        <v>5</v>
      </c>
      <c r="B15" s="79" t="s">
        <v>139</v>
      </c>
      <c r="C15" s="192" t="s">
        <v>59</v>
      </c>
      <c r="D15" s="195">
        <v>1</v>
      </c>
      <c r="E15" s="302"/>
      <c r="F15" s="92">
        <f t="shared" si="0"/>
        <v>0</v>
      </c>
      <c r="H15" s="198"/>
    </row>
    <row r="16" spans="1:9" ht="12.75">
      <c r="A16" s="196"/>
      <c r="B16" s="98"/>
      <c r="C16" s="192"/>
      <c r="D16" s="195"/>
      <c r="E16" s="417"/>
      <c r="F16" s="92">
        <f t="shared" si="0"/>
        <v>0</v>
      </c>
      <c r="G16" s="84"/>
      <c r="H16" s="197"/>
      <c r="I16" s="84"/>
    </row>
    <row r="17" spans="1:9" ht="12.75">
      <c r="A17" s="65">
        <f>COUNT($A$5:A16)+1</f>
        <v>6</v>
      </c>
      <c r="B17" s="79" t="s">
        <v>142</v>
      </c>
      <c r="C17" s="192" t="s">
        <v>59</v>
      </c>
      <c r="D17" s="195">
        <v>2</v>
      </c>
      <c r="E17" s="302"/>
      <c r="F17" s="92">
        <f t="shared" si="0"/>
        <v>0</v>
      </c>
      <c r="G17" s="277"/>
      <c r="H17" s="198"/>
      <c r="I17" s="84"/>
    </row>
    <row r="18" spans="1:9" ht="12.75">
      <c r="A18" s="196"/>
      <c r="B18" s="98"/>
      <c r="C18" s="192"/>
      <c r="D18" s="195"/>
      <c r="E18" s="417"/>
      <c r="F18" s="92">
        <f t="shared" si="0"/>
        <v>0</v>
      </c>
      <c r="G18" s="84"/>
      <c r="H18" s="197"/>
      <c r="I18" s="84"/>
    </row>
    <row r="19" spans="1:9" ht="25.5">
      <c r="A19" s="65">
        <f>COUNT($A$5:A18)+1</f>
        <v>7</v>
      </c>
      <c r="B19" s="79" t="s">
        <v>50</v>
      </c>
      <c r="C19" s="192" t="s">
        <v>59</v>
      </c>
      <c r="D19" s="195">
        <v>10</v>
      </c>
      <c r="E19" s="302"/>
      <c r="F19" s="92">
        <f t="shared" si="0"/>
        <v>0</v>
      </c>
      <c r="G19" s="277"/>
      <c r="H19" s="198"/>
      <c r="I19" s="84"/>
    </row>
    <row r="20" spans="1:9" ht="12.75">
      <c r="A20" s="196"/>
      <c r="B20" s="84"/>
      <c r="C20" s="192"/>
      <c r="D20" s="192"/>
      <c r="E20" s="417"/>
      <c r="F20" s="92"/>
      <c r="G20" s="84"/>
      <c r="H20" s="84"/>
      <c r="I20" s="84"/>
    </row>
    <row r="21" spans="1:9" ht="12.75">
      <c r="A21" s="65">
        <f>COUNT($A$5:A20)+1</f>
        <v>8</v>
      </c>
      <c r="B21" s="79" t="s">
        <v>83</v>
      </c>
      <c r="C21" s="114"/>
      <c r="D21" s="113">
        <v>0.03</v>
      </c>
      <c r="E21" s="31"/>
      <c r="F21" s="164">
        <f>SUM(F6:F20)*D21</f>
        <v>0</v>
      </c>
      <c r="G21" s="304"/>
      <c r="H21" s="79"/>
      <c r="I21" s="79"/>
    </row>
    <row r="22" spans="1:9" ht="12.75">
      <c r="A22" s="77"/>
      <c r="B22" s="123"/>
      <c r="C22" s="122"/>
      <c r="D22" s="185"/>
      <c r="E22" s="126"/>
      <c r="F22" s="127"/>
      <c r="G22" s="84"/>
      <c r="H22" s="84"/>
      <c r="I22" s="84"/>
    </row>
    <row r="23" spans="1:9" ht="13.5" thickBot="1">
      <c r="A23" s="99"/>
      <c r="B23" s="100" t="str">
        <f>$B$1&amp;" skupaj:"</f>
        <v>PRIKLJUČKI skupaj:</v>
      </c>
      <c r="C23" s="101"/>
      <c r="D23" s="102"/>
      <c r="E23" s="103"/>
      <c r="F23" s="104">
        <f>SUM(F7:F22)</f>
        <v>0</v>
      </c>
      <c r="G23" s="57"/>
      <c r="H23" s="197"/>
      <c r="I23" s="197"/>
    </row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r:id="rId2"/>
  <headerFooter alignWithMargins="0">
    <oddHeader xml:space="preserve">&amp;L&amp;8&amp;F&amp;R </oddHeader>
    <oddFooter>&amp;R&amp;"FuturaTEEMedCon,Običajno"&amp;P/&amp;N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Zeros="0" view="pageBreakPreview" zoomScaleSheetLayoutView="100" workbookViewId="0" topLeftCell="A1">
      <selection activeCell="E21" sqref="E21"/>
    </sheetView>
  </sheetViews>
  <sheetFormatPr defaultColWidth="9.140625" defaultRowHeight="12.75"/>
  <cols>
    <col min="1" max="1" width="5.8515625" style="58" customWidth="1"/>
    <col min="2" max="2" width="46.7109375" style="58" customWidth="1"/>
    <col min="3" max="3" width="4.7109375" style="283" customWidth="1"/>
    <col min="4" max="4" width="7.28125" style="284" customWidth="1"/>
    <col min="5" max="5" width="10.421875" style="50" customWidth="1"/>
    <col min="6" max="6" width="14.140625" style="50" customWidth="1"/>
    <col min="7" max="16384" width="9.140625" style="58" customWidth="1"/>
  </cols>
  <sheetData>
    <row r="1" spans="1:13" ht="12.75">
      <c r="A1" s="131" t="s">
        <v>63</v>
      </c>
      <c r="B1" s="53" t="s">
        <v>120</v>
      </c>
      <c r="C1" s="278"/>
      <c r="D1" s="279"/>
      <c r="E1" s="280"/>
      <c r="F1" s="280"/>
      <c r="G1" s="57"/>
      <c r="L1" s="281"/>
      <c r="M1" s="281"/>
    </row>
    <row r="2" spans="1:13" ht="12.75">
      <c r="A2" s="282"/>
      <c r="B2" s="53"/>
      <c r="C2" s="278"/>
      <c r="D2" s="279"/>
      <c r="E2" s="280"/>
      <c r="F2" s="280"/>
      <c r="G2" s="57"/>
      <c r="L2" s="281"/>
      <c r="M2" s="281"/>
    </row>
    <row r="3" spans="1:13" ht="25.5">
      <c r="A3" s="57"/>
      <c r="B3" s="57" t="s">
        <v>257</v>
      </c>
      <c r="G3" s="57"/>
      <c r="L3" s="281"/>
      <c r="M3" s="281"/>
    </row>
    <row r="4" spans="1:13" ht="12.75">
      <c r="A4" s="57"/>
      <c r="B4" s="57"/>
      <c r="G4" s="57"/>
      <c r="L4" s="281"/>
      <c r="M4" s="281"/>
    </row>
    <row r="5" spans="1:13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7"/>
      <c r="L5" s="281"/>
      <c r="M5" s="281"/>
    </row>
    <row r="6" spans="1:9" s="154" customFormat="1" ht="12.75">
      <c r="A6" s="57"/>
      <c r="B6" s="57"/>
      <c r="C6" s="283"/>
      <c r="D6" s="284"/>
      <c r="E6" s="50"/>
      <c r="F6" s="50"/>
      <c r="G6" s="285"/>
      <c r="H6" s="285"/>
      <c r="I6" s="286"/>
    </row>
    <row r="7" spans="1:13" s="108" customFormat="1" ht="12.75">
      <c r="A7" s="186"/>
      <c r="B7" s="107"/>
      <c r="C7" s="59"/>
      <c r="D7" s="109"/>
      <c r="E7" s="27"/>
      <c r="F7" s="27"/>
      <c r="G7" s="144"/>
      <c r="H7" s="105"/>
      <c r="L7" s="290"/>
      <c r="M7" s="290"/>
    </row>
    <row r="8" spans="1:13" s="105" customFormat="1" ht="25.5">
      <c r="A8" s="65">
        <v>1</v>
      </c>
      <c r="B8" s="144" t="s">
        <v>200</v>
      </c>
      <c r="C8" s="210" t="s">
        <v>84</v>
      </c>
      <c r="D8" s="341">
        <v>1</v>
      </c>
      <c r="E8" s="342"/>
      <c r="F8" s="343">
        <f>D8*E8</f>
        <v>0</v>
      </c>
      <c r="G8" s="144"/>
      <c r="L8" s="169"/>
      <c r="M8" s="169"/>
    </row>
    <row r="9" spans="1:13" s="108" customFormat="1" ht="25.5">
      <c r="A9" s="69" t="s">
        <v>88</v>
      </c>
      <c r="B9" s="165" t="s">
        <v>201</v>
      </c>
      <c r="C9" s="210" t="s">
        <v>84</v>
      </c>
      <c r="D9" s="400">
        <v>1</v>
      </c>
      <c r="E9" s="344"/>
      <c r="F9" s="343">
        <f>D9*E9</f>
        <v>0</v>
      </c>
      <c r="G9" s="144"/>
      <c r="H9" s="105"/>
      <c r="L9" s="290"/>
      <c r="M9" s="290"/>
    </row>
    <row r="10" spans="1:13" s="108" customFormat="1" ht="25.5">
      <c r="A10" s="69" t="s">
        <v>88</v>
      </c>
      <c r="B10" s="165" t="s">
        <v>202</v>
      </c>
      <c r="C10" s="210" t="s">
        <v>84</v>
      </c>
      <c r="D10" s="341">
        <v>1</v>
      </c>
      <c r="E10" s="342"/>
      <c r="F10" s="343">
        <f>D10*E10</f>
        <v>0</v>
      </c>
      <c r="G10" s="144"/>
      <c r="H10" s="105"/>
      <c r="L10" s="290"/>
      <c r="M10" s="290"/>
    </row>
    <row r="11" spans="1:9" s="154" customFormat="1" ht="12.75">
      <c r="A11" s="291" t="s">
        <v>88</v>
      </c>
      <c r="B11" s="292" t="s">
        <v>110</v>
      </c>
      <c r="C11" s="345"/>
      <c r="D11" s="346">
        <v>0.15</v>
      </c>
      <c r="E11" s="351"/>
      <c r="F11" s="347">
        <f>SUM(F8:F10)*D11</f>
        <v>0</v>
      </c>
      <c r="G11" s="285"/>
      <c r="H11" s="285"/>
      <c r="I11" s="293"/>
    </row>
    <row r="12" spans="1:9" s="154" customFormat="1" ht="12.75">
      <c r="A12" s="72"/>
      <c r="B12" s="73" t="s">
        <v>49</v>
      </c>
      <c r="C12" s="348" t="s">
        <v>16</v>
      </c>
      <c r="D12" s="349">
        <v>1</v>
      </c>
      <c r="E12" s="28"/>
      <c r="F12" s="350">
        <f>SUM(F8:F11)*D12</f>
        <v>0</v>
      </c>
      <c r="G12" s="285"/>
      <c r="H12" s="285"/>
      <c r="I12" s="293"/>
    </row>
    <row r="13" spans="1:13" s="105" customFormat="1" ht="12.75">
      <c r="A13" s="65"/>
      <c r="B13" s="144"/>
      <c r="C13" s="210"/>
      <c r="D13" s="341"/>
      <c r="E13" s="342"/>
      <c r="F13" s="343"/>
      <c r="G13" s="144"/>
      <c r="L13" s="169"/>
      <c r="M13" s="169"/>
    </row>
    <row r="14" spans="1:13" s="105" customFormat="1" ht="39.75" customHeight="1">
      <c r="A14" s="65">
        <v>2</v>
      </c>
      <c r="B14" s="144" t="s">
        <v>258</v>
      </c>
      <c r="C14" s="210" t="s">
        <v>59</v>
      </c>
      <c r="D14" s="341">
        <v>1</v>
      </c>
      <c r="E14" s="342"/>
      <c r="F14" s="343">
        <f aca="true" t="shared" si="0" ref="F14:F30">D14*E14</f>
        <v>0</v>
      </c>
      <c r="G14" s="144"/>
      <c r="L14" s="169"/>
      <c r="M14" s="169"/>
    </row>
    <row r="15" spans="1:13" s="108" customFormat="1" ht="25.5">
      <c r="A15" s="69" t="s">
        <v>88</v>
      </c>
      <c r="B15" s="163" t="s">
        <v>28</v>
      </c>
      <c r="C15" s="210" t="s">
        <v>59</v>
      </c>
      <c r="D15" s="400">
        <v>1</v>
      </c>
      <c r="E15" s="344"/>
      <c r="F15" s="343">
        <f t="shared" si="0"/>
        <v>0</v>
      </c>
      <c r="G15" s="144"/>
      <c r="H15" s="105"/>
      <c r="L15" s="290"/>
      <c r="M15" s="290"/>
    </row>
    <row r="16" spans="1:13" s="108" customFormat="1" ht="25.5">
      <c r="A16" s="69" t="s">
        <v>88</v>
      </c>
      <c r="B16" s="163" t="s">
        <v>144</v>
      </c>
      <c r="C16" s="210" t="s">
        <v>59</v>
      </c>
      <c r="D16" s="341">
        <v>1</v>
      </c>
      <c r="E16" s="342"/>
      <c r="F16" s="343">
        <f>D16*E16</f>
        <v>0</v>
      </c>
      <c r="G16" s="144"/>
      <c r="H16" s="105"/>
      <c r="L16" s="290"/>
      <c r="M16" s="290"/>
    </row>
    <row r="17" spans="1:13" s="105" customFormat="1" ht="25.5">
      <c r="A17" s="69" t="s">
        <v>88</v>
      </c>
      <c r="B17" s="165" t="s">
        <v>196</v>
      </c>
      <c r="C17" s="210" t="s">
        <v>59</v>
      </c>
      <c r="D17" s="341">
        <v>1</v>
      </c>
      <c r="E17" s="342"/>
      <c r="F17" s="343">
        <f>D17*E17</f>
        <v>0</v>
      </c>
      <c r="G17" s="144"/>
      <c r="L17" s="169"/>
      <c r="M17" s="169"/>
    </row>
    <row r="18" spans="1:9" s="154" customFormat="1" ht="24.75" customHeight="1">
      <c r="A18" s="69" t="s">
        <v>88</v>
      </c>
      <c r="B18" s="165" t="s">
        <v>193</v>
      </c>
      <c r="C18" s="210" t="s">
        <v>59</v>
      </c>
      <c r="D18" s="400">
        <v>4</v>
      </c>
      <c r="E18" s="344"/>
      <c r="F18" s="343">
        <f t="shared" si="0"/>
        <v>0</v>
      </c>
      <c r="G18" s="285"/>
      <c r="H18" s="285"/>
      <c r="I18" s="293"/>
    </row>
    <row r="19" spans="1:9" s="154" customFormat="1" ht="25.5">
      <c r="A19" s="69" t="s">
        <v>88</v>
      </c>
      <c r="B19" s="165" t="s">
        <v>194</v>
      </c>
      <c r="C19" s="210" t="s">
        <v>59</v>
      </c>
      <c r="D19" s="400">
        <v>4</v>
      </c>
      <c r="E19" s="344"/>
      <c r="F19" s="343">
        <f t="shared" si="0"/>
        <v>0</v>
      </c>
      <c r="G19" s="285"/>
      <c r="H19" s="285"/>
      <c r="I19" s="293"/>
    </row>
    <row r="20" spans="1:9" s="154" customFormat="1" ht="27.75" customHeight="1">
      <c r="A20" s="69" t="s">
        <v>88</v>
      </c>
      <c r="B20" s="163" t="s">
        <v>29</v>
      </c>
      <c r="C20" s="210" t="s">
        <v>59</v>
      </c>
      <c r="D20" s="400">
        <v>2</v>
      </c>
      <c r="E20" s="344"/>
      <c r="F20" s="343">
        <f t="shared" si="0"/>
        <v>0</v>
      </c>
      <c r="G20" s="285"/>
      <c r="H20" s="285"/>
      <c r="I20" s="293"/>
    </row>
    <row r="21" spans="1:9" s="154" customFormat="1" ht="38.25">
      <c r="A21" s="69" t="s">
        <v>88</v>
      </c>
      <c r="B21" s="165" t="s">
        <v>199</v>
      </c>
      <c r="C21" s="210" t="s">
        <v>59</v>
      </c>
      <c r="D21" s="400">
        <v>4</v>
      </c>
      <c r="E21" s="344"/>
      <c r="F21" s="343">
        <f t="shared" si="0"/>
        <v>0</v>
      </c>
      <c r="G21" s="285"/>
      <c r="H21" s="285"/>
      <c r="I21" s="293"/>
    </row>
    <row r="22" spans="1:9" s="154" customFormat="1" ht="25.5">
      <c r="A22" s="69" t="s">
        <v>88</v>
      </c>
      <c r="B22" s="165" t="s">
        <v>143</v>
      </c>
      <c r="C22" s="210" t="s">
        <v>59</v>
      </c>
      <c r="D22" s="400">
        <v>2</v>
      </c>
      <c r="E22" s="344"/>
      <c r="F22" s="343">
        <f t="shared" si="0"/>
        <v>0</v>
      </c>
      <c r="G22" s="285"/>
      <c r="H22" s="285"/>
      <c r="I22" s="293"/>
    </row>
    <row r="23" spans="1:9" s="154" customFormat="1" ht="25.5">
      <c r="A23" s="69" t="s">
        <v>88</v>
      </c>
      <c r="B23" s="165" t="s">
        <v>197</v>
      </c>
      <c r="C23" s="210" t="s">
        <v>59</v>
      </c>
      <c r="D23" s="400">
        <v>15</v>
      </c>
      <c r="E23" s="344"/>
      <c r="F23" s="343">
        <f>D23*E23</f>
        <v>0</v>
      </c>
      <c r="G23" s="285"/>
      <c r="H23" s="285"/>
      <c r="I23" s="293"/>
    </row>
    <row r="24" spans="1:9" s="154" customFormat="1" ht="25.5">
      <c r="A24" s="69" t="s">
        <v>88</v>
      </c>
      <c r="B24" s="163" t="s">
        <v>30</v>
      </c>
      <c r="C24" s="210" t="s">
        <v>59</v>
      </c>
      <c r="D24" s="400">
        <v>17</v>
      </c>
      <c r="E24" s="344"/>
      <c r="F24" s="343">
        <f>D24*E24</f>
        <v>0</v>
      </c>
      <c r="G24" s="285"/>
      <c r="H24" s="285"/>
      <c r="I24" s="293"/>
    </row>
    <row r="25" spans="1:9" s="154" customFormat="1" ht="25.5">
      <c r="A25" s="69" t="s">
        <v>88</v>
      </c>
      <c r="B25" s="165" t="s">
        <v>31</v>
      </c>
      <c r="C25" s="210" t="s">
        <v>59</v>
      </c>
      <c r="D25" s="400">
        <v>23</v>
      </c>
      <c r="E25" s="344"/>
      <c r="F25" s="343">
        <f>D25*E25</f>
        <v>0</v>
      </c>
      <c r="G25" s="285"/>
      <c r="H25" s="285"/>
      <c r="I25" s="293"/>
    </row>
    <row r="26" spans="1:11" s="289" customFormat="1" ht="25.5">
      <c r="A26" s="69" t="s">
        <v>88</v>
      </c>
      <c r="B26" s="165" t="s">
        <v>145</v>
      </c>
      <c r="C26" s="210" t="s">
        <v>59</v>
      </c>
      <c r="D26" s="400">
        <v>1</v>
      </c>
      <c r="E26" s="344"/>
      <c r="F26" s="343">
        <f>D26*E26</f>
        <v>0</v>
      </c>
      <c r="G26" s="93"/>
      <c r="H26" s="287"/>
      <c r="I26" s="287"/>
      <c r="J26" s="288"/>
      <c r="K26" s="287"/>
    </row>
    <row r="27" spans="1:11" s="289" customFormat="1" ht="25.5">
      <c r="A27" s="69" t="s">
        <v>88</v>
      </c>
      <c r="B27" s="163" t="s">
        <v>32</v>
      </c>
      <c r="C27" s="210" t="s">
        <v>59</v>
      </c>
      <c r="D27" s="400">
        <v>2</v>
      </c>
      <c r="E27" s="344"/>
      <c r="F27" s="343">
        <f t="shared" si="0"/>
        <v>0</v>
      </c>
      <c r="G27" s="93"/>
      <c r="H27" s="287"/>
      <c r="I27" s="287"/>
      <c r="J27" s="288"/>
      <c r="K27" s="287"/>
    </row>
    <row r="28" spans="1:13" s="105" customFormat="1" ht="25.5">
      <c r="A28" s="69" t="s">
        <v>88</v>
      </c>
      <c r="B28" s="165" t="s">
        <v>195</v>
      </c>
      <c r="C28" s="210" t="s">
        <v>59</v>
      </c>
      <c r="D28" s="400">
        <v>1</v>
      </c>
      <c r="E28" s="344"/>
      <c r="F28" s="343">
        <f t="shared" si="0"/>
        <v>0</v>
      </c>
      <c r="G28" s="144"/>
      <c r="L28" s="169"/>
      <c r="M28" s="169"/>
    </row>
    <row r="29" spans="1:13" s="105" customFormat="1" ht="25.5">
      <c r="A29" s="69" t="s">
        <v>88</v>
      </c>
      <c r="B29" s="165" t="s">
        <v>226</v>
      </c>
      <c r="C29" s="210" t="s">
        <v>59</v>
      </c>
      <c r="D29" s="400">
        <v>1</v>
      </c>
      <c r="E29" s="344"/>
      <c r="F29" s="343">
        <f>D29*E29</f>
        <v>0</v>
      </c>
      <c r="G29" s="144"/>
      <c r="L29" s="169"/>
      <c r="M29" s="169"/>
    </row>
    <row r="30" spans="1:13" s="105" customFormat="1" ht="12.75">
      <c r="A30" s="69" t="s">
        <v>88</v>
      </c>
      <c r="B30" s="165" t="s">
        <v>198</v>
      </c>
      <c r="C30" s="210" t="s">
        <v>59</v>
      </c>
      <c r="D30" s="400">
        <v>2</v>
      </c>
      <c r="E30" s="344"/>
      <c r="F30" s="343">
        <f t="shared" si="0"/>
        <v>0</v>
      </c>
      <c r="G30" s="144"/>
      <c r="L30" s="169"/>
      <c r="M30" s="169"/>
    </row>
    <row r="31" spans="1:9" s="154" customFormat="1" ht="12.75">
      <c r="A31" s="291" t="s">
        <v>88</v>
      </c>
      <c r="B31" s="292" t="s">
        <v>110</v>
      </c>
      <c r="C31" s="345"/>
      <c r="D31" s="346">
        <v>0.15</v>
      </c>
      <c r="E31" s="351"/>
      <c r="F31" s="347">
        <f>SUM(F14:F30)*D31</f>
        <v>0</v>
      </c>
      <c r="G31" s="285"/>
      <c r="H31" s="285"/>
      <c r="I31" s="293"/>
    </row>
    <row r="32" spans="1:9" s="154" customFormat="1" ht="12.75">
      <c r="A32" s="72"/>
      <c r="B32" s="73" t="s">
        <v>49</v>
      </c>
      <c r="C32" s="348" t="s">
        <v>16</v>
      </c>
      <c r="D32" s="349">
        <v>1</v>
      </c>
      <c r="E32" s="28"/>
      <c r="F32" s="350">
        <f>SUM(F14:F31)*D32</f>
        <v>0</v>
      </c>
      <c r="G32" s="285"/>
      <c r="H32" s="285"/>
      <c r="I32" s="293"/>
    </row>
    <row r="33" spans="1:6" ht="12.75">
      <c r="A33" s="291"/>
      <c r="B33" s="48"/>
      <c r="C33" s="170"/>
      <c r="D33" s="296"/>
      <c r="E33" s="171"/>
      <c r="F33" s="295"/>
    </row>
    <row r="34" spans="1:6" ht="12.75">
      <c r="A34" s="297"/>
      <c r="B34" s="297"/>
      <c r="C34" s="88"/>
      <c r="D34" s="88"/>
      <c r="E34" s="75"/>
      <c r="F34" s="71"/>
    </row>
    <row r="35" spans="1:6" ht="13.5" thickBot="1">
      <c r="A35" s="99"/>
      <c r="B35" s="100" t="str">
        <f>$B$1&amp;" skupaj:"</f>
        <v>EL. RAZDELILNIKI skupaj:</v>
      </c>
      <c r="C35" s="298"/>
      <c r="D35" s="299"/>
      <c r="E35" s="300"/>
      <c r="F35" s="301">
        <f>F32+F12</f>
        <v>0</v>
      </c>
    </row>
    <row r="36" ht="13.5" thickTop="1"/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600" verticalDpi="600" orientation="portrait" paperSize="9" r:id="rId2"/>
  <headerFooter alignWithMargins="0">
    <oddHeader xml:space="preserve">&amp;L&amp;8&amp;F&amp;R </oddHeader>
    <oddFooter>&amp;R&amp;"FuturaTEEMedCon,Običajno"&amp;P/&amp;N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23" sqref="E23"/>
    </sheetView>
  </sheetViews>
  <sheetFormatPr defaultColWidth="9.140625" defaultRowHeight="12.75"/>
  <cols>
    <col min="1" max="1" width="6.57421875" style="143" customWidth="1"/>
    <col min="2" max="2" width="45.00390625" style="143" customWidth="1"/>
    <col min="3" max="3" width="4.7109375" style="146" customWidth="1"/>
    <col min="4" max="4" width="9.140625" style="146" bestFit="1" customWidth="1"/>
    <col min="5" max="5" width="9.7109375" style="273" bestFit="1" customWidth="1"/>
    <col min="6" max="6" width="14.28125" style="273" bestFit="1" customWidth="1"/>
    <col min="7" max="7" width="14.7109375" style="146" customWidth="1"/>
    <col min="8" max="12" width="9.140625" style="143" customWidth="1"/>
    <col min="13" max="13" width="18.00390625" style="143" customWidth="1"/>
    <col min="14" max="16384" width="9.140625" style="143" customWidth="1"/>
  </cols>
  <sheetData>
    <row r="1" spans="1:7" s="57" customFormat="1" ht="12.75">
      <c r="A1" s="131" t="s">
        <v>87</v>
      </c>
      <c r="B1" s="53" t="s">
        <v>122</v>
      </c>
      <c r="C1" s="54" t="s">
        <v>123</v>
      </c>
      <c r="D1" s="55"/>
      <c r="E1" s="56"/>
      <c r="F1" s="56"/>
      <c r="G1" s="59"/>
    </row>
    <row r="2" spans="1:7" s="57" customFormat="1" ht="12.75">
      <c r="A2" s="133"/>
      <c r="B2" s="53"/>
      <c r="C2" s="54"/>
      <c r="D2" s="55"/>
      <c r="E2" s="56"/>
      <c r="F2" s="56"/>
      <c r="G2" s="59"/>
    </row>
    <row r="3" spans="2:7" s="57" customFormat="1" ht="25.5">
      <c r="B3" s="57" t="s">
        <v>259</v>
      </c>
      <c r="C3" s="59"/>
      <c r="D3" s="59"/>
      <c r="E3" s="27"/>
      <c r="F3" s="27"/>
      <c r="G3" s="59"/>
    </row>
    <row r="4" spans="3:7" s="57" customFormat="1" ht="12.75">
      <c r="C4" s="59"/>
      <c r="D4" s="59"/>
      <c r="E4" s="27"/>
      <c r="F4" s="27"/>
      <c r="G4" s="59"/>
    </row>
    <row r="5" spans="1:7" s="57" customFormat="1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9"/>
    </row>
    <row r="6" spans="1:7" s="57" customFormat="1" ht="12.75">
      <c r="A6" s="254"/>
      <c r="B6" s="255"/>
      <c r="C6" s="255"/>
      <c r="D6" s="256"/>
      <c r="E6" s="257"/>
      <c r="F6" s="257"/>
      <c r="G6" s="59"/>
    </row>
    <row r="7" spans="1:8" ht="51">
      <c r="A7" s="65">
        <f>COUNT(#REF!)+1</f>
        <v>1</v>
      </c>
      <c r="B7" s="79" t="s">
        <v>172</v>
      </c>
      <c r="C7" s="110" t="s">
        <v>123</v>
      </c>
      <c r="D7" s="401">
        <v>1</v>
      </c>
      <c r="E7" s="352"/>
      <c r="F7" s="119">
        <f aca="true" t="shared" si="0" ref="F7:F25">SUM(E7*D7)</f>
        <v>0</v>
      </c>
      <c r="G7" s="143"/>
      <c r="H7" s="264"/>
    </row>
    <row r="8" spans="1:9" s="259" customFormat="1" ht="12.75">
      <c r="A8" s="258" t="s">
        <v>88</v>
      </c>
      <c r="B8" s="57" t="s">
        <v>41</v>
      </c>
      <c r="C8" s="353" t="s">
        <v>59</v>
      </c>
      <c r="D8" s="401">
        <v>2</v>
      </c>
      <c r="E8" s="352"/>
      <c r="F8" s="119">
        <f t="shared" si="0"/>
        <v>0</v>
      </c>
      <c r="H8" s="265"/>
      <c r="I8" s="143"/>
    </row>
    <row r="9" spans="1:9" s="261" customFormat="1" ht="12.75">
      <c r="A9" s="258" t="s">
        <v>88</v>
      </c>
      <c r="B9" s="260" t="s">
        <v>39</v>
      </c>
      <c r="C9" s="354" t="s">
        <v>59</v>
      </c>
      <c r="D9" s="402">
        <v>2</v>
      </c>
      <c r="E9" s="352"/>
      <c r="F9" s="119">
        <f t="shared" si="0"/>
        <v>0</v>
      </c>
      <c r="H9" s="266"/>
      <c r="I9" s="143"/>
    </row>
    <row r="10" spans="1:9" s="261" customFormat="1" ht="12.75">
      <c r="A10" s="258" t="s">
        <v>88</v>
      </c>
      <c r="B10" s="261" t="s">
        <v>89</v>
      </c>
      <c r="C10" s="354" t="s">
        <v>59</v>
      </c>
      <c r="D10" s="402">
        <v>1</v>
      </c>
      <c r="E10" s="355"/>
      <c r="F10" s="119">
        <f t="shared" si="0"/>
        <v>0</v>
      </c>
      <c r="H10" s="266"/>
      <c r="I10" s="143"/>
    </row>
    <row r="11" spans="1:9" s="261" customFormat="1" ht="25.5">
      <c r="A11" s="258" t="s">
        <v>88</v>
      </c>
      <c r="B11" s="262" t="s">
        <v>40</v>
      </c>
      <c r="C11" s="354" t="s">
        <v>59</v>
      </c>
      <c r="D11" s="402">
        <v>1</v>
      </c>
      <c r="E11" s="355"/>
      <c r="F11" s="119">
        <f t="shared" si="0"/>
        <v>0</v>
      </c>
      <c r="H11" s="266"/>
      <c r="I11" s="143"/>
    </row>
    <row r="12" spans="1:9" s="261" customFormat="1" ht="12.75">
      <c r="A12" s="258" t="s">
        <v>88</v>
      </c>
      <c r="B12" s="261" t="s">
        <v>42</v>
      </c>
      <c r="C12" s="354" t="s">
        <v>59</v>
      </c>
      <c r="D12" s="402">
        <v>30</v>
      </c>
      <c r="E12" s="352"/>
      <c r="F12" s="119">
        <f t="shared" si="0"/>
        <v>0</v>
      </c>
      <c r="H12" s="266"/>
      <c r="I12" s="143"/>
    </row>
    <row r="13" spans="1:9" s="84" customFormat="1" ht="12.75">
      <c r="A13" s="258"/>
      <c r="B13" s="79" t="s">
        <v>124</v>
      </c>
      <c r="C13" s="110" t="s">
        <v>59</v>
      </c>
      <c r="D13" s="111">
        <v>1</v>
      </c>
      <c r="E13" s="352"/>
      <c r="F13" s="119">
        <f t="shared" si="0"/>
        <v>0</v>
      </c>
      <c r="H13" s="267"/>
      <c r="I13" s="143"/>
    </row>
    <row r="14" spans="1:9" s="84" customFormat="1" ht="12.75">
      <c r="A14" s="258"/>
      <c r="B14" s="79"/>
      <c r="C14" s="110"/>
      <c r="D14" s="111"/>
      <c r="E14" s="352"/>
      <c r="F14" s="119">
        <f t="shared" si="0"/>
        <v>0</v>
      </c>
      <c r="H14" s="267"/>
      <c r="I14" s="143"/>
    </row>
    <row r="15" spans="1:9" s="84" customFormat="1" ht="38.25">
      <c r="A15" s="65">
        <f>COUNT($A$7:A14)+1</f>
        <v>2</v>
      </c>
      <c r="B15" s="79" t="s">
        <v>125</v>
      </c>
      <c r="C15" s="110" t="s">
        <v>59</v>
      </c>
      <c r="D15" s="111">
        <v>20</v>
      </c>
      <c r="E15" s="352"/>
      <c r="F15" s="119">
        <f t="shared" si="0"/>
        <v>0</v>
      </c>
      <c r="H15" s="263"/>
      <c r="I15" s="143"/>
    </row>
    <row r="16" spans="1:9" s="57" customFormat="1" ht="12.75">
      <c r="A16" s="115"/>
      <c r="C16" s="59"/>
      <c r="D16" s="109"/>
      <c r="E16" s="352"/>
      <c r="F16" s="119">
        <f t="shared" si="0"/>
        <v>0</v>
      </c>
      <c r="H16" s="269"/>
      <c r="I16" s="143"/>
    </row>
    <row r="17" spans="1:9" s="84" customFormat="1" ht="25.5">
      <c r="A17" s="65">
        <f>COUNT($A$7:A16)+1</f>
        <v>3</v>
      </c>
      <c r="B17" s="79" t="s">
        <v>213</v>
      </c>
      <c r="C17" s="110" t="s">
        <v>59</v>
      </c>
      <c r="D17" s="111">
        <v>3</v>
      </c>
      <c r="E17" s="352"/>
      <c r="F17" s="119">
        <f t="shared" si="0"/>
        <v>0</v>
      </c>
      <c r="G17" s="268"/>
      <c r="H17" s="263"/>
      <c r="I17" s="143"/>
    </row>
    <row r="18" spans="1:9" s="57" customFormat="1" ht="12.75">
      <c r="A18" s="115"/>
      <c r="C18" s="59"/>
      <c r="D18" s="109"/>
      <c r="E18" s="352"/>
      <c r="F18" s="119">
        <f t="shared" si="0"/>
        <v>0</v>
      </c>
      <c r="G18" s="268"/>
      <c r="H18" s="269"/>
      <c r="I18" s="143"/>
    </row>
    <row r="19" spans="1:7" s="84" customFormat="1" ht="12.75">
      <c r="A19" s="65">
        <f>COUNT($A$7:A18)+1</f>
        <v>4</v>
      </c>
      <c r="B19" s="79" t="s">
        <v>126</v>
      </c>
      <c r="C19" s="110"/>
      <c r="D19" s="356"/>
      <c r="E19" s="30"/>
      <c r="F19" s="119">
        <f t="shared" si="0"/>
        <v>0</v>
      </c>
      <c r="G19" s="110"/>
    </row>
    <row r="20" spans="1:7" s="79" customFormat="1" ht="12.75">
      <c r="A20" s="270"/>
      <c r="B20" s="79" t="s">
        <v>127</v>
      </c>
      <c r="C20" s="110" t="s">
        <v>59</v>
      </c>
      <c r="D20" s="402">
        <v>48</v>
      </c>
      <c r="E20" s="30"/>
      <c r="F20" s="119">
        <f t="shared" si="0"/>
        <v>0</v>
      </c>
      <c r="G20" s="110"/>
    </row>
    <row r="21" spans="1:7" s="79" customFormat="1" ht="12.75">
      <c r="A21" s="270"/>
      <c r="B21" s="79" t="s">
        <v>128</v>
      </c>
      <c r="C21" s="110" t="s">
        <v>59</v>
      </c>
      <c r="D21" s="402">
        <f>D20</f>
        <v>48</v>
      </c>
      <c r="E21" s="30"/>
      <c r="F21" s="119">
        <f t="shared" si="0"/>
        <v>0</v>
      </c>
      <c r="G21" s="110"/>
    </row>
    <row r="22" spans="1:7" s="84" customFormat="1" ht="12.75">
      <c r="A22" s="65"/>
      <c r="B22" s="79"/>
      <c r="C22" s="110"/>
      <c r="D22" s="111"/>
      <c r="E22" s="30"/>
      <c r="F22" s="119">
        <f t="shared" si="0"/>
        <v>0</v>
      </c>
      <c r="G22" s="110"/>
    </row>
    <row r="23" spans="1:7" s="79" customFormat="1" ht="12.75">
      <c r="A23" s="65">
        <f>COUNT($A$7:A22)+1</f>
        <v>5</v>
      </c>
      <c r="B23" s="79" t="s">
        <v>90</v>
      </c>
      <c r="C23" s="114" t="s">
        <v>59</v>
      </c>
      <c r="D23" s="111">
        <v>1</v>
      </c>
      <c r="E23" s="357"/>
      <c r="F23" s="119">
        <f t="shared" si="0"/>
        <v>0</v>
      </c>
      <c r="G23" s="213"/>
    </row>
    <row r="24" spans="1:7" s="84" customFormat="1" ht="12.75">
      <c r="A24" s="196"/>
      <c r="C24" s="110"/>
      <c r="D24" s="111"/>
      <c r="E24" s="418"/>
      <c r="F24" s="119">
        <f t="shared" si="0"/>
        <v>0</v>
      </c>
      <c r="G24" s="110"/>
    </row>
    <row r="25" spans="1:7" s="79" customFormat="1" ht="25.5">
      <c r="A25" s="65">
        <f>COUNT($A$5:A24)+1</f>
        <v>6</v>
      </c>
      <c r="B25" s="79" t="s">
        <v>43</v>
      </c>
      <c r="C25" s="110" t="s">
        <v>16</v>
      </c>
      <c r="D25" s="111">
        <v>1</v>
      </c>
      <c r="E25" s="352"/>
      <c r="F25" s="119">
        <f t="shared" si="0"/>
        <v>0</v>
      </c>
      <c r="G25" s="213"/>
    </row>
    <row r="26" spans="1:7" s="84" customFormat="1" ht="12.75">
      <c r="A26" s="196"/>
      <c r="C26" s="110"/>
      <c r="D26" s="110"/>
      <c r="E26" s="418"/>
      <c r="F26" s="112"/>
      <c r="G26" s="110"/>
    </row>
    <row r="27" spans="1:7" s="79" customFormat="1" ht="12.75">
      <c r="A27" s="65">
        <f>COUNT($A$5:A26)+1</f>
        <v>7</v>
      </c>
      <c r="B27" s="79" t="s">
        <v>83</v>
      </c>
      <c r="C27" s="114"/>
      <c r="D27" s="113">
        <v>0.03</v>
      </c>
      <c r="E27" s="31"/>
      <c r="F27" s="164">
        <f>SUM(F7:F22)*D27</f>
        <v>0</v>
      </c>
      <c r="G27" s="213"/>
    </row>
    <row r="28" spans="1:7" s="79" customFormat="1" ht="12.75">
      <c r="A28" s="271"/>
      <c r="B28" s="48"/>
      <c r="C28" s="94"/>
      <c r="D28" s="272"/>
      <c r="E28" s="419"/>
      <c r="F28" s="97"/>
      <c r="G28" s="192"/>
    </row>
    <row r="29" spans="1:7" s="117" customFormat="1" ht="13.5" thickBot="1">
      <c r="A29" s="99"/>
      <c r="B29" s="100" t="str">
        <f>$B$1&amp;" skupaj:"</f>
        <v>UNIVERZALNO OŽIČENJE skupaj:</v>
      </c>
      <c r="C29" s="101"/>
      <c r="D29" s="102"/>
      <c r="E29" s="155"/>
      <c r="F29" s="104">
        <f>SUM(F7:F28)</f>
        <v>0</v>
      </c>
      <c r="G29" s="110"/>
    </row>
    <row r="30" ht="13.5" thickTop="1"/>
    <row r="31" ht="12.75">
      <c r="B31" s="149" t="s">
        <v>109</v>
      </c>
    </row>
    <row r="32" ht="12.75">
      <c r="B32" s="149" t="s">
        <v>129</v>
      </c>
    </row>
    <row r="33" ht="12.75">
      <c r="B33" s="149" t="s">
        <v>130</v>
      </c>
    </row>
    <row r="38" spans="1:9" s="84" customFormat="1" ht="12.75">
      <c r="A38" s="162"/>
      <c r="B38" s="79"/>
      <c r="C38" s="110"/>
      <c r="D38" s="151"/>
      <c r="E38" s="274"/>
      <c r="F38" s="141"/>
      <c r="G38" s="268"/>
      <c r="H38" s="275"/>
      <c r="I38" s="143"/>
    </row>
    <row r="43" ht="12.75">
      <c r="B43" s="276"/>
    </row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r:id="rId2"/>
  <headerFooter alignWithMargins="0">
    <oddHeader xml:space="preserve">&amp;L&amp;8&amp;F&amp;R </oddHeader>
    <oddFooter>&amp;R&amp;"FuturaTEEMedCon,Običajno"&amp;P/&amp;N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4"/>
  <sheetViews>
    <sheetView showZeros="0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5.57421875" style="219" customWidth="1"/>
    <col min="2" max="2" width="43.7109375" style="219" bestFit="1" customWidth="1"/>
    <col min="3" max="3" width="4.7109375" style="251" customWidth="1"/>
    <col min="4" max="4" width="8.140625" style="252" bestFit="1" customWidth="1"/>
    <col min="5" max="5" width="11.57421875" style="253" customWidth="1"/>
    <col min="6" max="6" width="14.8515625" style="253" customWidth="1"/>
    <col min="7" max="16384" width="9.140625" style="219" customWidth="1"/>
  </cols>
  <sheetData>
    <row r="1" spans="1:7" ht="12.75">
      <c r="A1" s="131" t="s">
        <v>132</v>
      </c>
      <c r="B1" s="53" t="s">
        <v>7</v>
      </c>
      <c r="C1" s="132"/>
      <c r="D1" s="202"/>
      <c r="E1" s="56"/>
      <c r="F1" s="56"/>
      <c r="G1" s="218"/>
    </row>
    <row r="2" spans="1:7" ht="12.75">
      <c r="A2" s="133"/>
      <c r="B2" s="53"/>
      <c r="C2" s="132"/>
      <c r="D2" s="202"/>
      <c r="E2" s="56"/>
      <c r="F2" s="56"/>
      <c r="G2" s="218"/>
    </row>
    <row r="3" spans="1:7" ht="25.5">
      <c r="A3" s="218"/>
      <c r="B3" s="218" t="s">
        <v>260</v>
      </c>
      <c r="C3" s="220"/>
      <c r="D3" s="221"/>
      <c r="E3" s="43"/>
      <c r="F3" s="43"/>
      <c r="G3" s="218"/>
    </row>
    <row r="4" spans="1:7" ht="12.75">
      <c r="A4" s="218"/>
      <c r="B4" s="218"/>
      <c r="C4" s="220"/>
      <c r="D4" s="221"/>
      <c r="E4" s="43"/>
      <c r="F4" s="43"/>
      <c r="G4" s="218"/>
    </row>
    <row r="5" spans="1:7" ht="12.75">
      <c r="A5" s="60" t="s">
        <v>13</v>
      </c>
      <c r="B5" s="61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218"/>
    </row>
    <row r="6" spans="1:7" ht="12.75">
      <c r="A6" s="218"/>
      <c r="B6" s="218"/>
      <c r="C6" s="220"/>
      <c r="D6" s="221"/>
      <c r="E6" s="43"/>
      <c r="F6" s="43"/>
      <c r="G6" s="218"/>
    </row>
    <row r="7" spans="1:7" s="223" customFormat="1" ht="165.75">
      <c r="A7" s="65">
        <v>1</v>
      </c>
      <c r="B7" s="305" t="s">
        <v>179</v>
      </c>
      <c r="C7" s="335" t="s">
        <v>59</v>
      </c>
      <c r="D7" s="403">
        <v>1</v>
      </c>
      <c r="E7" s="29"/>
      <c r="F7" s="112">
        <f>D7*E7</f>
        <v>0</v>
      </c>
      <c r="G7" s="222"/>
    </row>
    <row r="8" spans="1:7" s="223" customFormat="1" ht="12.75">
      <c r="A8" s="224"/>
      <c r="B8" s="225"/>
      <c r="C8" s="226"/>
      <c r="D8" s="227"/>
      <c r="E8" s="228"/>
      <c r="F8" s="229"/>
      <c r="G8" s="230"/>
    </row>
    <row r="9" spans="1:7" ht="13.5" thickBot="1">
      <c r="A9" s="99"/>
      <c r="B9" s="100" t="str">
        <f>$B$1&amp;" skupaj:"</f>
        <v>SISTEM ZA NEPREKINJENO NAPAJANJE skupaj:</v>
      </c>
      <c r="C9" s="101"/>
      <c r="D9" s="102"/>
      <c r="E9" s="155"/>
      <c r="F9" s="104">
        <f>SUM(F7:F8)</f>
        <v>0</v>
      </c>
      <c r="G9" s="218"/>
    </row>
    <row r="10" spans="1:7" ht="13.5" thickTop="1">
      <c r="A10" s="218"/>
      <c r="B10" s="218"/>
      <c r="C10" s="220"/>
      <c r="D10" s="221"/>
      <c r="E10" s="43"/>
      <c r="F10" s="43"/>
      <c r="G10" s="218"/>
    </row>
    <row r="14" spans="2:12" ht="12.75">
      <c r="B14" s="231"/>
      <c r="C14" s="232"/>
      <c r="D14" s="233"/>
      <c r="E14" s="234"/>
      <c r="F14" s="234"/>
      <c r="G14" s="231"/>
      <c r="H14" s="231"/>
      <c r="I14" s="231"/>
      <c r="J14" s="231"/>
      <c r="K14" s="231"/>
      <c r="L14" s="231"/>
    </row>
    <row r="15" spans="2:12" ht="12.75">
      <c r="B15" s="231"/>
      <c r="C15" s="232"/>
      <c r="D15" s="233"/>
      <c r="E15" s="234"/>
      <c r="F15" s="234"/>
      <c r="G15" s="231"/>
      <c r="H15" s="231"/>
      <c r="I15" s="231"/>
      <c r="J15" s="231"/>
      <c r="K15" s="231"/>
      <c r="L15" s="231"/>
    </row>
    <row r="16" spans="2:12" ht="12.75">
      <c r="B16" s="235"/>
      <c r="C16" s="236"/>
      <c r="D16" s="237"/>
      <c r="E16" s="238"/>
      <c r="F16" s="238"/>
      <c r="G16" s="239"/>
      <c r="H16" s="237"/>
      <c r="I16" s="237"/>
      <c r="J16" s="231"/>
      <c r="K16" s="231"/>
      <c r="L16" s="231"/>
    </row>
    <row r="17" spans="2:12" ht="12.75">
      <c r="B17" s="240"/>
      <c r="C17" s="237"/>
      <c r="D17" s="237"/>
      <c r="E17" s="238"/>
      <c r="F17" s="238"/>
      <c r="G17" s="237"/>
      <c r="H17" s="237"/>
      <c r="I17" s="237"/>
      <c r="J17" s="231"/>
      <c r="K17" s="231"/>
      <c r="L17" s="231"/>
    </row>
    <row r="18" spans="2:12" ht="12.75">
      <c r="B18" s="240"/>
      <c r="C18" s="236"/>
      <c r="D18" s="241"/>
      <c r="E18" s="242"/>
      <c r="F18" s="243"/>
      <c r="G18" s="244"/>
      <c r="H18" s="245"/>
      <c r="I18" s="246"/>
      <c r="J18" s="231"/>
      <c r="K18" s="231"/>
      <c r="L18" s="231"/>
    </row>
    <row r="19" spans="2:12" ht="12.75">
      <c r="B19" s="240"/>
      <c r="C19" s="237"/>
      <c r="D19" s="237"/>
      <c r="E19" s="238"/>
      <c r="F19" s="238"/>
      <c r="G19" s="237"/>
      <c r="H19" s="237"/>
      <c r="I19" s="237"/>
      <c r="J19" s="231"/>
      <c r="K19" s="231"/>
      <c r="L19" s="231"/>
    </row>
    <row r="20" spans="2:12" ht="12.75">
      <c r="B20" s="240"/>
      <c r="C20" s="237"/>
      <c r="D20" s="237"/>
      <c r="E20" s="238"/>
      <c r="F20" s="238"/>
      <c r="G20" s="237"/>
      <c r="H20" s="237"/>
      <c r="I20" s="237"/>
      <c r="J20" s="231"/>
      <c r="K20" s="231"/>
      <c r="L20" s="231"/>
    </row>
    <row r="21" spans="2:12" ht="12.75">
      <c r="B21" s="240"/>
      <c r="C21" s="236"/>
      <c r="D21" s="241"/>
      <c r="E21" s="242"/>
      <c r="F21" s="243"/>
      <c r="G21" s="244"/>
      <c r="H21" s="245"/>
      <c r="I21" s="246"/>
      <c r="J21" s="231"/>
      <c r="K21" s="231"/>
      <c r="L21" s="231"/>
    </row>
    <row r="22" spans="2:12" ht="12.75">
      <c r="B22" s="240"/>
      <c r="C22" s="237"/>
      <c r="D22" s="237"/>
      <c r="E22" s="238"/>
      <c r="F22" s="238"/>
      <c r="G22" s="245"/>
      <c r="H22" s="245"/>
      <c r="I22" s="247"/>
      <c r="J22" s="231"/>
      <c r="K22" s="231"/>
      <c r="L22" s="231"/>
    </row>
    <row r="23" spans="2:12" ht="12.75">
      <c r="B23" s="240"/>
      <c r="C23" s="236"/>
      <c r="D23" s="241"/>
      <c r="E23" s="242"/>
      <c r="F23" s="243"/>
      <c r="G23" s="244"/>
      <c r="H23" s="245"/>
      <c r="I23" s="246"/>
      <c r="J23" s="231"/>
      <c r="K23" s="231"/>
      <c r="L23" s="231"/>
    </row>
    <row r="24" spans="2:12" ht="12.75">
      <c r="B24" s="240"/>
      <c r="C24" s="237"/>
      <c r="D24" s="237"/>
      <c r="E24" s="238"/>
      <c r="F24" s="238"/>
      <c r="G24" s="245"/>
      <c r="H24" s="245"/>
      <c r="I24" s="247"/>
      <c r="J24" s="231"/>
      <c r="K24" s="231"/>
      <c r="L24" s="231"/>
    </row>
    <row r="25" spans="2:12" ht="12.75">
      <c r="B25" s="240"/>
      <c r="C25" s="237"/>
      <c r="D25" s="237"/>
      <c r="E25" s="238"/>
      <c r="F25" s="238"/>
      <c r="G25" s="245"/>
      <c r="H25" s="245"/>
      <c r="I25" s="247"/>
      <c r="J25" s="231"/>
      <c r="K25" s="231"/>
      <c r="L25" s="231"/>
    </row>
    <row r="26" spans="2:12" ht="12.75">
      <c r="B26" s="240"/>
      <c r="C26" s="236"/>
      <c r="D26" s="241"/>
      <c r="E26" s="242"/>
      <c r="F26" s="243"/>
      <c r="G26" s="244"/>
      <c r="H26" s="245"/>
      <c r="I26" s="246"/>
      <c r="J26" s="231"/>
      <c r="K26" s="231"/>
      <c r="L26" s="231"/>
    </row>
    <row r="27" spans="2:12" ht="12.75">
      <c r="B27" s="240"/>
      <c r="C27" s="237"/>
      <c r="D27" s="237"/>
      <c r="E27" s="238"/>
      <c r="F27" s="238"/>
      <c r="G27" s="245"/>
      <c r="H27" s="245"/>
      <c r="I27" s="247"/>
      <c r="J27" s="231"/>
      <c r="K27" s="231"/>
      <c r="L27" s="231"/>
    </row>
    <row r="28" spans="2:12" ht="12.75">
      <c r="B28" s="240"/>
      <c r="C28" s="236"/>
      <c r="D28" s="241"/>
      <c r="E28" s="242"/>
      <c r="F28" s="243"/>
      <c r="G28" s="244"/>
      <c r="H28" s="245"/>
      <c r="I28" s="246"/>
      <c r="J28" s="231"/>
      <c r="K28" s="231"/>
      <c r="L28" s="231"/>
    </row>
    <row r="29" spans="2:12" ht="12.75">
      <c r="B29" s="240"/>
      <c r="C29" s="237"/>
      <c r="D29" s="237"/>
      <c r="E29" s="238"/>
      <c r="F29" s="238"/>
      <c r="G29" s="237"/>
      <c r="H29" s="237"/>
      <c r="I29" s="237"/>
      <c r="J29" s="231"/>
      <c r="K29" s="231"/>
      <c r="L29" s="231"/>
    </row>
    <row r="30" spans="2:12" ht="12.75">
      <c r="B30" s="240"/>
      <c r="C30" s="248"/>
      <c r="D30" s="249"/>
      <c r="E30" s="242"/>
      <c r="F30" s="242"/>
      <c r="G30" s="236"/>
      <c r="H30" s="236"/>
      <c r="I30" s="250"/>
      <c r="J30" s="231"/>
      <c r="K30" s="231"/>
      <c r="L30" s="231"/>
    </row>
    <row r="31" spans="2:12" ht="12.75">
      <c r="B31" s="240"/>
      <c r="C31" s="249"/>
      <c r="D31" s="249"/>
      <c r="E31" s="238"/>
      <c r="F31" s="238"/>
      <c r="G31" s="249"/>
      <c r="H31" s="249"/>
      <c r="I31" s="249"/>
      <c r="J31" s="231"/>
      <c r="K31" s="231"/>
      <c r="L31" s="231"/>
    </row>
    <row r="32" spans="2:12" ht="12.75">
      <c r="B32" s="235"/>
      <c r="C32" s="236"/>
      <c r="D32" s="237"/>
      <c r="E32" s="238"/>
      <c r="F32" s="238"/>
      <c r="G32" s="239"/>
      <c r="H32" s="237"/>
      <c r="I32" s="237"/>
      <c r="J32" s="231"/>
      <c r="K32" s="231"/>
      <c r="L32" s="231"/>
    </row>
    <row r="33" spans="2:12" ht="12.75">
      <c r="B33" s="235"/>
      <c r="C33" s="237"/>
      <c r="D33" s="237"/>
      <c r="E33" s="238"/>
      <c r="F33" s="238"/>
      <c r="G33" s="237"/>
      <c r="H33" s="237"/>
      <c r="I33" s="237"/>
      <c r="J33" s="231"/>
      <c r="K33" s="231"/>
      <c r="L33" s="231"/>
    </row>
    <row r="34" spans="2:12" ht="12.75">
      <c r="B34" s="235"/>
      <c r="C34" s="236"/>
      <c r="D34" s="241"/>
      <c r="E34" s="242"/>
      <c r="F34" s="243"/>
      <c r="G34" s="244"/>
      <c r="H34" s="245"/>
      <c r="I34" s="246"/>
      <c r="J34" s="231"/>
      <c r="K34" s="231"/>
      <c r="L34" s="231"/>
    </row>
    <row r="35" spans="2:12" ht="12.75">
      <c r="B35" s="240"/>
      <c r="C35" s="237"/>
      <c r="D35" s="237"/>
      <c r="E35" s="238"/>
      <c r="F35" s="238"/>
      <c r="G35" s="237"/>
      <c r="H35" s="237"/>
      <c r="I35" s="237"/>
      <c r="J35" s="231"/>
      <c r="K35" s="231"/>
      <c r="L35" s="231"/>
    </row>
    <row r="36" spans="2:12" ht="12.75">
      <c r="B36" s="240"/>
      <c r="C36" s="236"/>
      <c r="D36" s="241"/>
      <c r="E36" s="242"/>
      <c r="F36" s="243"/>
      <c r="G36" s="244"/>
      <c r="H36" s="245"/>
      <c r="I36" s="246"/>
      <c r="J36" s="231"/>
      <c r="K36" s="231"/>
      <c r="L36" s="231"/>
    </row>
    <row r="37" spans="2:12" ht="12.75">
      <c r="B37" s="240"/>
      <c r="C37" s="237"/>
      <c r="D37" s="237"/>
      <c r="E37" s="238"/>
      <c r="F37" s="238"/>
      <c r="G37" s="237"/>
      <c r="H37" s="237"/>
      <c r="I37" s="237"/>
      <c r="J37" s="231"/>
      <c r="K37" s="231"/>
      <c r="L37" s="231"/>
    </row>
    <row r="38" spans="2:12" ht="12.75">
      <c r="B38" s="240"/>
      <c r="C38" s="237"/>
      <c r="D38" s="237"/>
      <c r="E38" s="238"/>
      <c r="F38" s="238"/>
      <c r="G38" s="237"/>
      <c r="H38" s="237"/>
      <c r="I38" s="237"/>
      <c r="J38" s="231"/>
      <c r="K38" s="231"/>
      <c r="L38" s="231"/>
    </row>
    <row r="39" spans="2:12" ht="12.75">
      <c r="B39" s="240"/>
      <c r="C39" s="236"/>
      <c r="D39" s="241"/>
      <c r="E39" s="242"/>
      <c r="F39" s="243"/>
      <c r="G39" s="244"/>
      <c r="H39" s="245"/>
      <c r="I39" s="246"/>
      <c r="J39" s="231"/>
      <c r="K39" s="231"/>
      <c r="L39" s="231"/>
    </row>
    <row r="40" spans="2:12" ht="12.75">
      <c r="B40" s="240"/>
      <c r="C40" s="237"/>
      <c r="D40" s="237"/>
      <c r="E40" s="238"/>
      <c r="F40" s="238"/>
      <c r="G40" s="245"/>
      <c r="H40" s="245"/>
      <c r="I40" s="247"/>
      <c r="J40" s="231"/>
      <c r="K40" s="231"/>
      <c r="L40" s="231"/>
    </row>
    <row r="41" spans="2:12" ht="12.75">
      <c r="B41" s="240"/>
      <c r="C41" s="236"/>
      <c r="D41" s="241"/>
      <c r="E41" s="242"/>
      <c r="F41" s="243"/>
      <c r="G41" s="244"/>
      <c r="H41" s="245"/>
      <c r="I41" s="246"/>
      <c r="J41" s="231"/>
      <c r="K41" s="231"/>
      <c r="L41" s="231"/>
    </row>
    <row r="42" spans="2:12" ht="12.75">
      <c r="B42" s="240"/>
      <c r="C42" s="237"/>
      <c r="D42" s="237"/>
      <c r="E42" s="238"/>
      <c r="F42" s="238"/>
      <c r="G42" s="245"/>
      <c r="H42" s="245"/>
      <c r="I42" s="247"/>
      <c r="J42" s="231"/>
      <c r="K42" s="231"/>
      <c r="L42" s="231"/>
    </row>
    <row r="43" spans="2:12" ht="12.75">
      <c r="B43" s="240"/>
      <c r="C43" s="237"/>
      <c r="D43" s="237"/>
      <c r="E43" s="238"/>
      <c r="F43" s="238"/>
      <c r="G43" s="245"/>
      <c r="H43" s="245"/>
      <c r="I43" s="247"/>
      <c r="J43" s="231"/>
      <c r="K43" s="231"/>
      <c r="L43" s="231"/>
    </row>
    <row r="44" spans="2:12" ht="12.75">
      <c r="B44" s="240"/>
      <c r="C44" s="236"/>
      <c r="D44" s="241"/>
      <c r="E44" s="242"/>
      <c r="F44" s="243"/>
      <c r="G44" s="244"/>
      <c r="H44" s="245"/>
      <c r="I44" s="246"/>
      <c r="J44" s="231"/>
      <c r="K44" s="231"/>
      <c r="L44" s="231"/>
    </row>
    <row r="45" spans="2:12" ht="12.75">
      <c r="B45" s="240"/>
      <c r="C45" s="237"/>
      <c r="D45" s="237"/>
      <c r="E45" s="238"/>
      <c r="F45" s="238"/>
      <c r="G45" s="245"/>
      <c r="H45" s="245"/>
      <c r="I45" s="247"/>
      <c r="J45" s="231"/>
      <c r="K45" s="231"/>
      <c r="L45" s="231"/>
    </row>
    <row r="46" spans="2:12" ht="12.75">
      <c r="B46" s="240"/>
      <c r="C46" s="236"/>
      <c r="D46" s="241"/>
      <c r="E46" s="242"/>
      <c r="F46" s="243"/>
      <c r="G46" s="244"/>
      <c r="H46" s="245"/>
      <c r="I46" s="246"/>
      <c r="J46" s="231"/>
      <c r="K46" s="231"/>
      <c r="L46" s="231"/>
    </row>
    <row r="47" spans="2:12" ht="12.75">
      <c r="B47" s="240"/>
      <c r="C47" s="237"/>
      <c r="D47" s="237"/>
      <c r="E47" s="238"/>
      <c r="F47" s="238"/>
      <c r="G47" s="237"/>
      <c r="H47" s="237"/>
      <c r="I47" s="237"/>
      <c r="J47" s="231"/>
      <c r="K47" s="231"/>
      <c r="L47" s="231"/>
    </row>
    <row r="48" spans="2:12" ht="12.75">
      <c r="B48" s="240"/>
      <c r="C48" s="248"/>
      <c r="D48" s="249"/>
      <c r="E48" s="242"/>
      <c r="F48" s="242"/>
      <c r="G48" s="236"/>
      <c r="H48" s="236"/>
      <c r="I48" s="250"/>
      <c r="J48" s="231"/>
      <c r="K48" s="231"/>
      <c r="L48" s="231"/>
    </row>
    <row r="49" spans="2:12" ht="12.75">
      <c r="B49" s="240"/>
      <c r="C49" s="249"/>
      <c r="D49" s="249"/>
      <c r="E49" s="238"/>
      <c r="F49" s="238"/>
      <c r="G49" s="249"/>
      <c r="H49" s="249"/>
      <c r="I49" s="249"/>
      <c r="J49" s="231"/>
      <c r="K49" s="231"/>
      <c r="L49" s="231"/>
    </row>
    <row r="50" spans="2:12" ht="12.75">
      <c r="B50" s="240"/>
      <c r="C50" s="237"/>
      <c r="D50" s="249"/>
      <c r="E50" s="238"/>
      <c r="F50" s="238"/>
      <c r="G50" s="249"/>
      <c r="H50" s="249"/>
      <c r="I50" s="249"/>
      <c r="J50" s="231"/>
      <c r="K50" s="231"/>
      <c r="L50" s="231"/>
    </row>
    <row r="51" spans="2:12" ht="12.75">
      <c r="B51" s="240"/>
      <c r="C51" s="237"/>
      <c r="D51" s="249"/>
      <c r="E51" s="238"/>
      <c r="F51" s="238"/>
      <c r="G51" s="249"/>
      <c r="H51" s="249"/>
      <c r="I51" s="249"/>
      <c r="J51" s="231"/>
      <c r="K51" s="231"/>
      <c r="L51" s="231"/>
    </row>
    <row r="52" spans="2:12" ht="12.75">
      <c r="B52" s="240"/>
      <c r="C52" s="237"/>
      <c r="D52" s="249"/>
      <c r="E52" s="238"/>
      <c r="F52" s="238"/>
      <c r="G52" s="249"/>
      <c r="H52" s="249"/>
      <c r="I52" s="249"/>
      <c r="J52" s="231"/>
      <c r="K52" s="231"/>
      <c r="L52" s="231"/>
    </row>
    <row r="53" spans="2:12" ht="12.75">
      <c r="B53" s="231"/>
      <c r="C53" s="232"/>
      <c r="D53" s="233"/>
      <c r="E53" s="234"/>
      <c r="F53" s="234"/>
      <c r="G53" s="231"/>
      <c r="H53" s="231"/>
      <c r="I53" s="231"/>
      <c r="J53" s="231"/>
      <c r="K53" s="231"/>
      <c r="L53" s="231"/>
    </row>
    <row r="54" spans="2:12" ht="12.75">
      <c r="B54" s="231"/>
      <c r="C54" s="232"/>
      <c r="D54" s="233"/>
      <c r="E54" s="234"/>
      <c r="F54" s="234"/>
      <c r="G54" s="231"/>
      <c r="H54" s="231"/>
      <c r="I54" s="231"/>
      <c r="J54" s="231"/>
      <c r="K54" s="231"/>
      <c r="L54" s="231"/>
    </row>
    <row r="55" spans="2:12" ht="12.75">
      <c r="B55" s="231"/>
      <c r="C55" s="232"/>
      <c r="D55" s="233"/>
      <c r="E55" s="234"/>
      <c r="F55" s="234"/>
      <c r="G55" s="231"/>
      <c r="H55" s="231"/>
      <c r="I55" s="231"/>
      <c r="J55" s="231"/>
      <c r="K55" s="231"/>
      <c r="L55" s="231"/>
    </row>
    <row r="56" spans="2:12" ht="12.75">
      <c r="B56" s="231"/>
      <c r="C56" s="232"/>
      <c r="D56" s="233"/>
      <c r="E56" s="234"/>
      <c r="F56" s="234"/>
      <c r="G56" s="231"/>
      <c r="H56" s="231"/>
      <c r="I56" s="231"/>
      <c r="J56" s="231"/>
      <c r="K56" s="231"/>
      <c r="L56" s="231"/>
    </row>
    <row r="57" spans="2:12" ht="12.75">
      <c r="B57" s="231"/>
      <c r="C57" s="232"/>
      <c r="D57" s="233"/>
      <c r="E57" s="234"/>
      <c r="F57" s="234"/>
      <c r="G57" s="231"/>
      <c r="H57" s="231"/>
      <c r="I57" s="231"/>
      <c r="J57" s="231"/>
      <c r="K57" s="231"/>
      <c r="L57" s="231"/>
    </row>
    <row r="58" spans="2:12" ht="12.75">
      <c r="B58" s="231"/>
      <c r="C58" s="232"/>
      <c r="D58" s="233"/>
      <c r="E58" s="234"/>
      <c r="F58" s="234"/>
      <c r="G58" s="231"/>
      <c r="H58" s="231"/>
      <c r="I58" s="231"/>
      <c r="J58" s="231"/>
      <c r="K58" s="231"/>
      <c r="L58" s="231"/>
    </row>
    <row r="59" spans="2:12" ht="12.75">
      <c r="B59" s="231"/>
      <c r="C59" s="232"/>
      <c r="D59" s="233"/>
      <c r="E59" s="234"/>
      <c r="F59" s="234"/>
      <c r="G59" s="231"/>
      <c r="H59" s="231"/>
      <c r="I59" s="231"/>
      <c r="J59" s="231"/>
      <c r="K59" s="231"/>
      <c r="L59" s="231"/>
    </row>
    <row r="60" spans="2:12" ht="12.75">
      <c r="B60" s="231"/>
      <c r="C60" s="232"/>
      <c r="D60" s="233"/>
      <c r="E60" s="234"/>
      <c r="F60" s="234"/>
      <c r="G60" s="231"/>
      <c r="H60" s="231"/>
      <c r="I60" s="231"/>
      <c r="J60" s="231"/>
      <c r="K60" s="231"/>
      <c r="L60" s="231"/>
    </row>
    <row r="61" spans="2:12" ht="12.75">
      <c r="B61" s="231"/>
      <c r="C61" s="232"/>
      <c r="D61" s="233"/>
      <c r="E61" s="234"/>
      <c r="F61" s="234"/>
      <c r="G61" s="231"/>
      <c r="H61" s="231"/>
      <c r="I61" s="231"/>
      <c r="J61" s="231"/>
      <c r="K61" s="231"/>
      <c r="L61" s="231"/>
    </row>
    <row r="62" spans="2:12" ht="12.75">
      <c r="B62" s="231"/>
      <c r="C62" s="232"/>
      <c r="D62" s="233"/>
      <c r="E62" s="234"/>
      <c r="F62" s="234"/>
      <c r="G62" s="231"/>
      <c r="H62" s="231"/>
      <c r="I62" s="231"/>
      <c r="J62" s="231"/>
      <c r="K62" s="231"/>
      <c r="L62" s="231"/>
    </row>
    <row r="63" spans="2:12" ht="12.75">
      <c r="B63" s="231"/>
      <c r="C63" s="232"/>
      <c r="D63" s="233"/>
      <c r="E63" s="234"/>
      <c r="F63" s="234"/>
      <c r="G63" s="231"/>
      <c r="H63" s="231"/>
      <c r="I63" s="231"/>
      <c r="J63" s="231"/>
      <c r="K63" s="231"/>
      <c r="L63" s="231"/>
    </row>
    <row r="64" spans="2:12" ht="12.75">
      <c r="B64" s="231"/>
      <c r="C64" s="232"/>
      <c r="D64" s="233"/>
      <c r="E64" s="234"/>
      <c r="F64" s="234"/>
      <c r="G64" s="231"/>
      <c r="H64" s="231"/>
      <c r="I64" s="231"/>
      <c r="J64" s="231"/>
      <c r="K64" s="231"/>
      <c r="L64" s="231"/>
    </row>
    <row r="65" spans="2:12" ht="12.75">
      <c r="B65" s="231"/>
      <c r="C65" s="232"/>
      <c r="D65" s="233"/>
      <c r="E65" s="234"/>
      <c r="F65" s="234"/>
      <c r="G65" s="231"/>
      <c r="H65" s="231"/>
      <c r="I65" s="231"/>
      <c r="J65" s="231"/>
      <c r="K65" s="231"/>
      <c r="L65" s="231"/>
    </row>
    <row r="66" spans="2:12" ht="12.75">
      <c r="B66" s="231"/>
      <c r="C66" s="232"/>
      <c r="D66" s="233"/>
      <c r="E66" s="234"/>
      <c r="F66" s="234"/>
      <c r="G66" s="231"/>
      <c r="H66" s="231"/>
      <c r="I66" s="231"/>
      <c r="J66" s="231"/>
      <c r="K66" s="231"/>
      <c r="L66" s="231"/>
    </row>
    <row r="67" spans="2:12" ht="12.75">
      <c r="B67" s="231"/>
      <c r="C67" s="232"/>
      <c r="D67" s="233"/>
      <c r="E67" s="234"/>
      <c r="F67" s="234"/>
      <c r="G67" s="231"/>
      <c r="H67" s="231"/>
      <c r="I67" s="231"/>
      <c r="J67" s="231"/>
      <c r="K67" s="231"/>
      <c r="L67" s="231"/>
    </row>
    <row r="68" spans="2:12" ht="12.75">
      <c r="B68" s="231"/>
      <c r="C68" s="232"/>
      <c r="D68" s="233"/>
      <c r="E68" s="234"/>
      <c r="F68" s="234"/>
      <c r="G68" s="231"/>
      <c r="H68" s="231"/>
      <c r="I68" s="231"/>
      <c r="J68" s="231"/>
      <c r="K68" s="231"/>
      <c r="L68" s="231"/>
    </row>
    <row r="69" spans="2:12" ht="12.75">
      <c r="B69" s="231"/>
      <c r="C69" s="232"/>
      <c r="D69" s="233"/>
      <c r="E69" s="234"/>
      <c r="F69" s="234"/>
      <c r="G69" s="231"/>
      <c r="H69" s="231"/>
      <c r="I69" s="231"/>
      <c r="J69" s="231"/>
      <c r="K69" s="231"/>
      <c r="L69" s="231"/>
    </row>
    <row r="70" spans="2:12" ht="12.75">
      <c r="B70" s="231"/>
      <c r="C70" s="232"/>
      <c r="D70" s="233"/>
      <c r="E70" s="234"/>
      <c r="F70" s="234"/>
      <c r="G70" s="231"/>
      <c r="H70" s="231"/>
      <c r="I70" s="231"/>
      <c r="J70" s="231"/>
      <c r="K70" s="231"/>
      <c r="L70" s="231"/>
    </row>
    <row r="71" spans="2:12" ht="12.75">
      <c r="B71" s="231"/>
      <c r="C71" s="232"/>
      <c r="D71" s="233"/>
      <c r="E71" s="234"/>
      <c r="F71" s="234"/>
      <c r="G71" s="231"/>
      <c r="H71" s="231"/>
      <c r="I71" s="231"/>
      <c r="J71" s="231"/>
      <c r="K71" s="231"/>
      <c r="L71" s="231"/>
    </row>
    <row r="72" spans="2:12" ht="12.75">
      <c r="B72" s="231"/>
      <c r="C72" s="232"/>
      <c r="D72" s="233"/>
      <c r="E72" s="234"/>
      <c r="F72" s="234"/>
      <c r="G72" s="231"/>
      <c r="H72" s="231"/>
      <c r="I72" s="231"/>
      <c r="J72" s="231"/>
      <c r="K72" s="231"/>
      <c r="L72" s="231"/>
    </row>
    <row r="73" spans="2:12" ht="12.75">
      <c r="B73" s="231"/>
      <c r="C73" s="232"/>
      <c r="D73" s="233"/>
      <c r="E73" s="234"/>
      <c r="F73" s="234"/>
      <c r="G73" s="231"/>
      <c r="H73" s="231"/>
      <c r="I73" s="231"/>
      <c r="J73" s="231"/>
      <c r="K73" s="231"/>
      <c r="L73" s="231"/>
    </row>
    <row r="74" spans="2:12" ht="12.75">
      <c r="B74" s="231"/>
      <c r="C74" s="232"/>
      <c r="D74" s="233"/>
      <c r="E74" s="234"/>
      <c r="F74" s="234"/>
      <c r="G74" s="231"/>
      <c r="H74" s="231"/>
      <c r="I74" s="231"/>
      <c r="J74" s="231"/>
      <c r="K74" s="231"/>
      <c r="L74" s="231"/>
    </row>
    <row r="75" spans="2:12" ht="12.75">
      <c r="B75" s="231"/>
      <c r="C75" s="232"/>
      <c r="D75" s="233"/>
      <c r="E75" s="234"/>
      <c r="F75" s="234"/>
      <c r="G75" s="231"/>
      <c r="H75" s="231"/>
      <c r="I75" s="231"/>
      <c r="J75" s="231"/>
      <c r="K75" s="231"/>
      <c r="L75" s="231"/>
    </row>
    <row r="76" spans="2:12" ht="12.75">
      <c r="B76" s="231"/>
      <c r="C76" s="232"/>
      <c r="D76" s="233"/>
      <c r="E76" s="234"/>
      <c r="F76" s="234"/>
      <c r="G76" s="231"/>
      <c r="H76" s="231"/>
      <c r="I76" s="231"/>
      <c r="J76" s="231"/>
      <c r="K76" s="231"/>
      <c r="L76" s="231"/>
    </row>
    <row r="77" spans="2:12" ht="12.75">
      <c r="B77" s="231"/>
      <c r="C77" s="232"/>
      <c r="D77" s="233"/>
      <c r="E77" s="234"/>
      <c r="F77" s="234"/>
      <c r="G77" s="231"/>
      <c r="H77" s="231"/>
      <c r="I77" s="231"/>
      <c r="J77" s="231"/>
      <c r="K77" s="231"/>
      <c r="L77" s="231"/>
    </row>
    <row r="78" spans="2:12" ht="12.75">
      <c r="B78" s="231"/>
      <c r="C78" s="232"/>
      <c r="D78" s="233"/>
      <c r="E78" s="234"/>
      <c r="F78" s="234"/>
      <c r="G78" s="231"/>
      <c r="H78" s="231"/>
      <c r="I78" s="231"/>
      <c r="J78" s="231"/>
      <c r="K78" s="231"/>
      <c r="L78" s="231"/>
    </row>
    <row r="79" spans="2:12" ht="12.75">
      <c r="B79" s="231"/>
      <c r="C79" s="232"/>
      <c r="D79" s="233"/>
      <c r="E79" s="234"/>
      <c r="F79" s="234"/>
      <c r="G79" s="231"/>
      <c r="H79" s="231"/>
      <c r="I79" s="231"/>
      <c r="J79" s="231"/>
      <c r="K79" s="231"/>
      <c r="L79" s="231"/>
    </row>
    <row r="80" spans="2:12" ht="12.75">
      <c r="B80" s="231"/>
      <c r="C80" s="232"/>
      <c r="D80" s="233"/>
      <c r="E80" s="234"/>
      <c r="F80" s="234"/>
      <c r="G80" s="231"/>
      <c r="H80" s="231"/>
      <c r="I80" s="231"/>
      <c r="J80" s="231"/>
      <c r="K80" s="231"/>
      <c r="L80" s="231"/>
    </row>
    <row r="81" spans="2:12" ht="12.75">
      <c r="B81" s="231"/>
      <c r="C81" s="232"/>
      <c r="D81" s="233"/>
      <c r="E81" s="234"/>
      <c r="F81" s="234"/>
      <c r="G81" s="231"/>
      <c r="H81" s="231"/>
      <c r="I81" s="231"/>
      <c r="J81" s="231"/>
      <c r="K81" s="231"/>
      <c r="L81" s="231"/>
    </row>
    <row r="82" spans="2:12" ht="12.75">
      <c r="B82" s="231"/>
      <c r="C82" s="232"/>
      <c r="D82" s="233"/>
      <c r="E82" s="234"/>
      <c r="F82" s="234"/>
      <c r="G82" s="231"/>
      <c r="H82" s="231"/>
      <c r="I82" s="231"/>
      <c r="J82" s="231"/>
      <c r="K82" s="231"/>
      <c r="L82" s="231"/>
    </row>
    <row r="83" spans="2:12" ht="12.75">
      <c r="B83" s="231"/>
      <c r="C83" s="232"/>
      <c r="D83" s="233"/>
      <c r="E83" s="234"/>
      <c r="F83" s="234"/>
      <c r="G83" s="231"/>
      <c r="H83" s="231"/>
      <c r="I83" s="231"/>
      <c r="J83" s="231"/>
      <c r="K83" s="231"/>
      <c r="L83" s="231"/>
    </row>
    <row r="84" spans="2:12" ht="12.75">
      <c r="B84" s="231"/>
      <c r="C84" s="232"/>
      <c r="D84" s="233"/>
      <c r="E84" s="234"/>
      <c r="F84" s="234"/>
      <c r="G84" s="231"/>
      <c r="H84" s="231"/>
      <c r="I84" s="231"/>
      <c r="J84" s="231"/>
      <c r="K84" s="231"/>
      <c r="L84" s="231"/>
    </row>
    <row r="85" spans="2:12" ht="12.75">
      <c r="B85" s="231"/>
      <c r="C85" s="232"/>
      <c r="D85" s="233"/>
      <c r="E85" s="234"/>
      <c r="F85" s="234"/>
      <c r="G85" s="231"/>
      <c r="H85" s="231"/>
      <c r="I85" s="231"/>
      <c r="J85" s="231"/>
      <c r="K85" s="231"/>
      <c r="L85" s="231"/>
    </row>
    <row r="86" spans="2:12" ht="12.75">
      <c r="B86" s="231"/>
      <c r="C86" s="232"/>
      <c r="D86" s="233"/>
      <c r="E86" s="234"/>
      <c r="F86" s="234"/>
      <c r="G86" s="231"/>
      <c r="H86" s="231"/>
      <c r="I86" s="231"/>
      <c r="J86" s="231"/>
      <c r="K86" s="231"/>
      <c r="L86" s="231"/>
    </row>
    <row r="87" spans="2:12" ht="12.75">
      <c r="B87" s="231"/>
      <c r="C87" s="232"/>
      <c r="D87" s="233"/>
      <c r="E87" s="234"/>
      <c r="F87" s="234"/>
      <c r="G87" s="231"/>
      <c r="H87" s="231"/>
      <c r="I87" s="231"/>
      <c r="J87" s="231"/>
      <c r="K87" s="231"/>
      <c r="L87" s="231"/>
    </row>
    <row r="88" spans="2:12" ht="12.75">
      <c r="B88" s="231"/>
      <c r="C88" s="232"/>
      <c r="D88" s="233"/>
      <c r="E88" s="234"/>
      <c r="F88" s="234"/>
      <c r="G88" s="231"/>
      <c r="H88" s="231"/>
      <c r="I88" s="231"/>
      <c r="J88" s="231"/>
      <c r="K88" s="231"/>
      <c r="L88" s="231"/>
    </row>
    <row r="89" spans="2:12" ht="12.75">
      <c r="B89" s="231"/>
      <c r="C89" s="232"/>
      <c r="D89" s="233"/>
      <c r="E89" s="234"/>
      <c r="F89" s="234"/>
      <c r="G89" s="231"/>
      <c r="H89" s="231"/>
      <c r="I89" s="231"/>
      <c r="J89" s="231"/>
      <c r="K89" s="231"/>
      <c r="L89" s="231"/>
    </row>
    <row r="90" spans="2:12" ht="12.75">
      <c r="B90" s="231"/>
      <c r="C90" s="232"/>
      <c r="D90" s="233"/>
      <c r="E90" s="234"/>
      <c r="F90" s="234"/>
      <c r="G90" s="231"/>
      <c r="H90" s="231"/>
      <c r="I90" s="231"/>
      <c r="J90" s="231"/>
      <c r="K90" s="231"/>
      <c r="L90" s="231"/>
    </row>
    <row r="91" spans="2:12" ht="12.75">
      <c r="B91" s="231"/>
      <c r="C91" s="232"/>
      <c r="D91" s="233"/>
      <c r="E91" s="234"/>
      <c r="F91" s="234"/>
      <c r="G91" s="231"/>
      <c r="H91" s="231"/>
      <c r="I91" s="231"/>
      <c r="J91" s="231"/>
      <c r="K91" s="231"/>
      <c r="L91" s="231"/>
    </row>
    <row r="92" spans="2:12" ht="12.75">
      <c r="B92" s="231"/>
      <c r="C92" s="232"/>
      <c r="D92" s="233"/>
      <c r="E92" s="234"/>
      <c r="F92" s="234"/>
      <c r="G92" s="231"/>
      <c r="H92" s="231"/>
      <c r="I92" s="231"/>
      <c r="J92" s="231"/>
      <c r="K92" s="231"/>
      <c r="L92" s="231"/>
    </row>
    <row r="93" spans="2:12" ht="12.75">
      <c r="B93" s="231"/>
      <c r="C93" s="232"/>
      <c r="D93" s="233"/>
      <c r="E93" s="234"/>
      <c r="F93" s="234"/>
      <c r="G93" s="231"/>
      <c r="H93" s="231"/>
      <c r="I93" s="231"/>
      <c r="J93" s="231"/>
      <c r="K93" s="231"/>
      <c r="L93" s="231"/>
    </row>
    <row r="94" spans="2:12" ht="12.75">
      <c r="B94" s="231"/>
      <c r="C94" s="232"/>
      <c r="D94" s="233"/>
      <c r="E94" s="234"/>
      <c r="F94" s="234"/>
      <c r="G94" s="231"/>
      <c r="H94" s="231"/>
      <c r="I94" s="231"/>
      <c r="J94" s="231"/>
      <c r="K94" s="231"/>
      <c r="L94" s="231"/>
    </row>
    <row r="95" spans="2:12" ht="12.75">
      <c r="B95" s="231"/>
      <c r="C95" s="232"/>
      <c r="D95" s="233"/>
      <c r="E95" s="234"/>
      <c r="F95" s="234"/>
      <c r="G95" s="231"/>
      <c r="H95" s="231"/>
      <c r="I95" s="231"/>
      <c r="J95" s="231"/>
      <c r="K95" s="231"/>
      <c r="L95" s="231"/>
    </row>
    <row r="96" spans="2:12" ht="12.75">
      <c r="B96" s="231"/>
      <c r="C96" s="232"/>
      <c r="D96" s="233"/>
      <c r="E96" s="234"/>
      <c r="F96" s="234"/>
      <c r="G96" s="231"/>
      <c r="H96" s="231"/>
      <c r="I96" s="231"/>
      <c r="J96" s="231"/>
      <c r="K96" s="231"/>
      <c r="L96" s="231"/>
    </row>
    <row r="97" spans="2:12" ht="12.75">
      <c r="B97" s="231"/>
      <c r="C97" s="232"/>
      <c r="D97" s="233"/>
      <c r="E97" s="234"/>
      <c r="F97" s="234"/>
      <c r="G97" s="231"/>
      <c r="H97" s="231"/>
      <c r="I97" s="231"/>
      <c r="J97" s="231"/>
      <c r="K97" s="231"/>
      <c r="L97" s="231"/>
    </row>
    <row r="98" spans="2:12" ht="12.75">
      <c r="B98" s="231"/>
      <c r="C98" s="232"/>
      <c r="D98" s="233"/>
      <c r="E98" s="234"/>
      <c r="F98" s="234"/>
      <c r="G98" s="231"/>
      <c r="H98" s="231"/>
      <c r="I98" s="231"/>
      <c r="J98" s="231"/>
      <c r="K98" s="231"/>
      <c r="L98" s="231"/>
    </row>
    <row r="99" spans="2:12" ht="12.75">
      <c r="B99" s="231"/>
      <c r="C99" s="232"/>
      <c r="D99" s="233"/>
      <c r="E99" s="234"/>
      <c r="F99" s="234"/>
      <c r="G99" s="231"/>
      <c r="H99" s="231"/>
      <c r="I99" s="231"/>
      <c r="J99" s="231"/>
      <c r="K99" s="231"/>
      <c r="L99" s="231"/>
    </row>
    <row r="100" spans="2:12" ht="12.75">
      <c r="B100" s="231"/>
      <c r="C100" s="232"/>
      <c r="D100" s="233"/>
      <c r="E100" s="234"/>
      <c r="F100" s="234"/>
      <c r="G100" s="231"/>
      <c r="H100" s="231"/>
      <c r="I100" s="231"/>
      <c r="J100" s="231"/>
      <c r="K100" s="231"/>
      <c r="L100" s="231"/>
    </row>
    <row r="101" spans="2:12" ht="12.75">
      <c r="B101" s="231"/>
      <c r="C101" s="232"/>
      <c r="D101" s="233"/>
      <c r="E101" s="234"/>
      <c r="F101" s="234"/>
      <c r="G101" s="231"/>
      <c r="H101" s="231"/>
      <c r="I101" s="231"/>
      <c r="J101" s="231"/>
      <c r="K101" s="231"/>
      <c r="L101" s="231"/>
    </row>
    <row r="102" spans="2:12" ht="12.75">
      <c r="B102" s="231"/>
      <c r="C102" s="232"/>
      <c r="D102" s="233"/>
      <c r="E102" s="234"/>
      <c r="F102" s="234"/>
      <c r="G102" s="231"/>
      <c r="H102" s="231"/>
      <c r="I102" s="231"/>
      <c r="J102" s="231"/>
      <c r="K102" s="231"/>
      <c r="L102" s="231"/>
    </row>
    <row r="103" spans="2:12" ht="12.75">
      <c r="B103" s="231"/>
      <c r="C103" s="232"/>
      <c r="D103" s="233"/>
      <c r="E103" s="234"/>
      <c r="F103" s="234"/>
      <c r="G103" s="231"/>
      <c r="H103" s="231"/>
      <c r="I103" s="231"/>
      <c r="J103" s="231"/>
      <c r="K103" s="231"/>
      <c r="L103" s="231"/>
    </row>
    <row r="104" spans="2:12" ht="12.75">
      <c r="B104" s="231"/>
      <c r="C104" s="232"/>
      <c r="D104" s="233"/>
      <c r="E104" s="234"/>
      <c r="F104" s="234"/>
      <c r="G104" s="231"/>
      <c r="H104" s="231"/>
      <c r="I104" s="231"/>
      <c r="J104" s="231"/>
      <c r="K104" s="231"/>
      <c r="L104" s="231"/>
    </row>
    <row r="105" spans="2:12" ht="12.75">
      <c r="B105" s="231"/>
      <c r="C105" s="232"/>
      <c r="D105" s="233"/>
      <c r="E105" s="234"/>
      <c r="F105" s="234"/>
      <c r="G105" s="231"/>
      <c r="H105" s="231"/>
      <c r="I105" s="231"/>
      <c r="J105" s="231"/>
      <c r="K105" s="231"/>
      <c r="L105" s="231"/>
    </row>
    <row r="106" spans="2:12" ht="12.75">
      <c r="B106" s="231"/>
      <c r="C106" s="232"/>
      <c r="D106" s="233"/>
      <c r="E106" s="234"/>
      <c r="F106" s="234"/>
      <c r="G106" s="231"/>
      <c r="H106" s="231"/>
      <c r="I106" s="231"/>
      <c r="J106" s="231"/>
      <c r="K106" s="231"/>
      <c r="L106" s="231"/>
    </row>
    <row r="107" spans="2:12" ht="12.75">
      <c r="B107" s="231"/>
      <c r="C107" s="232"/>
      <c r="D107" s="233"/>
      <c r="E107" s="234"/>
      <c r="F107" s="234"/>
      <c r="G107" s="231"/>
      <c r="H107" s="231"/>
      <c r="I107" s="231"/>
      <c r="J107" s="231"/>
      <c r="K107" s="231"/>
      <c r="L107" s="231"/>
    </row>
    <row r="108" spans="2:12" ht="12.75">
      <c r="B108" s="231"/>
      <c r="C108" s="232"/>
      <c r="D108" s="233"/>
      <c r="E108" s="234"/>
      <c r="F108" s="234"/>
      <c r="G108" s="231"/>
      <c r="H108" s="231"/>
      <c r="I108" s="231"/>
      <c r="J108" s="231"/>
      <c r="K108" s="231"/>
      <c r="L108" s="231"/>
    </row>
    <row r="109" spans="2:12" ht="12.75">
      <c r="B109" s="231"/>
      <c r="C109" s="232"/>
      <c r="D109" s="233"/>
      <c r="E109" s="234"/>
      <c r="F109" s="234"/>
      <c r="G109" s="231"/>
      <c r="H109" s="231"/>
      <c r="I109" s="231"/>
      <c r="J109" s="231"/>
      <c r="K109" s="231"/>
      <c r="L109" s="231"/>
    </row>
    <row r="110" spans="2:12" ht="12.75">
      <c r="B110" s="231"/>
      <c r="C110" s="232"/>
      <c r="D110" s="233"/>
      <c r="E110" s="234"/>
      <c r="F110" s="234"/>
      <c r="G110" s="231"/>
      <c r="H110" s="231"/>
      <c r="I110" s="231"/>
      <c r="J110" s="231"/>
      <c r="K110" s="231"/>
      <c r="L110" s="231"/>
    </row>
    <row r="111" spans="2:12" ht="12.75">
      <c r="B111" s="231"/>
      <c r="C111" s="232"/>
      <c r="D111" s="233"/>
      <c r="E111" s="234"/>
      <c r="F111" s="234"/>
      <c r="G111" s="231"/>
      <c r="H111" s="231"/>
      <c r="I111" s="231"/>
      <c r="J111" s="231"/>
      <c r="K111" s="231"/>
      <c r="L111" s="231"/>
    </row>
    <row r="112" spans="2:12" ht="12.75">
      <c r="B112" s="231"/>
      <c r="C112" s="232"/>
      <c r="D112" s="233"/>
      <c r="E112" s="234"/>
      <c r="F112" s="234"/>
      <c r="G112" s="231"/>
      <c r="H112" s="231"/>
      <c r="I112" s="231"/>
      <c r="J112" s="231"/>
      <c r="K112" s="231"/>
      <c r="L112" s="231"/>
    </row>
    <row r="113" spans="2:12" ht="12.75">
      <c r="B113" s="231"/>
      <c r="C113" s="232"/>
      <c r="D113" s="233"/>
      <c r="E113" s="234"/>
      <c r="F113" s="234"/>
      <c r="G113" s="231"/>
      <c r="H113" s="231"/>
      <c r="I113" s="231"/>
      <c r="J113" s="231"/>
      <c r="K113" s="231"/>
      <c r="L113" s="231"/>
    </row>
    <row r="114" spans="2:12" ht="12.75">
      <c r="B114" s="231"/>
      <c r="C114" s="232"/>
      <c r="D114" s="233"/>
      <c r="E114" s="234"/>
      <c r="F114" s="234"/>
      <c r="G114" s="231"/>
      <c r="H114" s="231"/>
      <c r="I114" s="231"/>
      <c r="J114" s="231"/>
      <c r="K114" s="231"/>
      <c r="L114" s="231"/>
    </row>
    <row r="115" spans="2:12" ht="12.75">
      <c r="B115" s="231"/>
      <c r="C115" s="232"/>
      <c r="D115" s="233"/>
      <c r="E115" s="234"/>
      <c r="F115" s="234"/>
      <c r="G115" s="231"/>
      <c r="H115" s="231"/>
      <c r="I115" s="231"/>
      <c r="J115" s="231"/>
      <c r="K115" s="231"/>
      <c r="L115" s="231"/>
    </row>
    <row r="116" spans="2:12" ht="12.75">
      <c r="B116" s="231"/>
      <c r="C116" s="232"/>
      <c r="D116" s="233"/>
      <c r="E116" s="234"/>
      <c r="F116" s="234"/>
      <c r="G116" s="231"/>
      <c r="H116" s="231"/>
      <c r="I116" s="231"/>
      <c r="J116" s="231"/>
      <c r="K116" s="231"/>
      <c r="L116" s="231"/>
    </row>
    <row r="117" spans="2:12" ht="12.75">
      <c r="B117" s="231"/>
      <c r="C117" s="232"/>
      <c r="D117" s="233"/>
      <c r="E117" s="234"/>
      <c r="F117" s="234"/>
      <c r="G117" s="231"/>
      <c r="H117" s="231"/>
      <c r="I117" s="231"/>
      <c r="J117" s="231"/>
      <c r="K117" s="231"/>
      <c r="L117" s="231"/>
    </row>
    <row r="118" spans="2:12" ht="12.75">
      <c r="B118" s="231"/>
      <c r="C118" s="232"/>
      <c r="D118" s="233"/>
      <c r="E118" s="234"/>
      <c r="F118" s="234"/>
      <c r="G118" s="231"/>
      <c r="H118" s="231"/>
      <c r="I118" s="231"/>
      <c r="J118" s="231"/>
      <c r="K118" s="231"/>
      <c r="L118" s="231"/>
    </row>
    <row r="119" spans="2:12" ht="12.75">
      <c r="B119" s="231"/>
      <c r="C119" s="232"/>
      <c r="D119" s="233"/>
      <c r="E119" s="234"/>
      <c r="F119" s="234"/>
      <c r="G119" s="231"/>
      <c r="H119" s="231"/>
      <c r="I119" s="231"/>
      <c r="J119" s="231"/>
      <c r="K119" s="231"/>
      <c r="L119" s="231"/>
    </row>
    <row r="120" spans="2:12" ht="12.75">
      <c r="B120" s="231"/>
      <c r="C120" s="232"/>
      <c r="D120" s="233"/>
      <c r="E120" s="234"/>
      <c r="F120" s="234"/>
      <c r="G120" s="231"/>
      <c r="H120" s="231"/>
      <c r="I120" s="231"/>
      <c r="J120" s="231"/>
      <c r="K120" s="231"/>
      <c r="L120" s="231"/>
    </row>
    <row r="121" spans="2:12" ht="12.75">
      <c r="B121" s="231"/>
      <c r="C121" s="232"/>
      <c r="D121" s="233"/>
      <c r="E121" s="234"/>
      <c r="F121" s="234"/>
      <c r="G121" s="231"/>
      <c r="H121" s="231"/>
      <c r="I121" s="231"/>
      <c r="J121" s="231"/>
      <c r="K121" s="231"/>
      <c r="L121" s="231"/>
    </row>
    <row r="122" spans="2:12" ht="12.75">
      <c r="B122" s="231"/>
      <c r="C122" s="232"/>
      <c r="D122" s="233"/>
      <c r="E122" s="234"/>
      <c r="F122" s="234"/>
      <c r="G122" s="231"/>
      <c r="H122" s="231"/>
      <c r="I122" s="231"/>
      <c r="J122" s="231"/>
      <c r="K122" s="231"/>
      <c r="L122" s="231"/>
    </row>
    <row r="123" spans="2:12" ht="12.75">
      <c r="B123" s="231"/>
      <c r="C123" s="232"/>
      <c r="D123" s="233"/>
      <c r="E123" s="234"/>
      <c r="F123" s="234"/>
      <c r="G123" s="231"/>
      <c r="H123" s="231"/>
      <c r="I123" s="231"/>
      <c r="J123" s="231"/>
      <c r="K123" s="231"/>
      <c r="L123" s="231"/>
    </row>
    <row r="124" spans="2:12" ht="12.75">
      <c r="B124" s="231"/>
      <c r="C124" s="232"/>
      <c r="D124" s="233"/>
      <c r="E124" s="234"/>
      <c r="F124" s="234"/>
      <c r="G124" s="231"/>
      <c r="H124" s="231"/>
      <c r="I124" s="231"/>
      <c r="J124" s="231"/>
      <c r="K124" s="231"/>
      <c r="L124" s="231"/>
    </row>
    <row r="125" spans="2:12" ht="12.75">
      <c r="B125" s="231"/>
      <c r="C125" s="232"/>
      <c r="D125" s="233"/>
      <c r="E125" s="234"/>
      <c r="F125" s="234"/>
      <c r="G125" s="231"/>
      <c r="H125" s="231"/>
      <c r="I125" s="231"/>
      <c r="J125" s="231"/>
      <c r="K125" s="231"/>
      <c r="L125" s="231"/>
    </row>
    <row r="126" spans="2:12" ht="12.75">
      <c r="B126" s="231"/>
      <c r="C126" s="232"/>
      <c r="D126" s="233"/>
      <c r="E126" s="234"/>
      <c r="F126" s="234"/>
      <c r="G126" s="231"/>
      <c r="H126" s="231"/>
      <c r="I126" s="231"/>
      <c r="J126" s="231"/>
      <c r="K126" s="231"/>
      <c r="L126" s="231"/>
    </row>
    <row r="127" spans="2:12" ht="12.75">
      <c r="B127" s="231"/>
      <c r="C127" s="232"/>
      <c r="D127" s="233"/>
      <c r="E127" s="234"/>
      <c r="F127" s="234"/>
      <c r="G127" s="231"/>
      <c r="H127" s="231"/>
      <c r="I127" s="231"/>
      <c r="J127" s="231"/>
      <c r="K127" s="231"/>
      <c r="L127" s="231"/>
    </row>
    <row r="128" spans="2:12" ht="12.75">
      <c r="B128" s="231"/>
      <c r="C128" s="232"/>
      <c r="D128" s="233"/>
      <c r="E128" s="234"/>
      <c r="F128" s="234"/>
      <c r="G128" s="231"/>
      <c r="H128" s="231"/>
      <c r="I128" s="231"/>
      <c r="J128" s="231"/>
      <c r="K128" s="231"/>
      <c r="L128" s="231"/>
    </row>
    <row r="129" spans="2:12" ht="12.75">
      <c r="B129" s="231"/>
      <c r="C129" s="232"/>
      <c r="D129" s="233"/>
      <c r="E129" s="234"/>
      <c r="F129" s="234"/>
      <c r="G129" s="231"/>
      <c r="H129" s="231"/>
      <c r="I129" s="231"/>
      <c r="J129" s="231"/>
      <c r="K129" s="231"/>
      <c r="L129" s="231"/>
    </row>
    <row r="130" spans="2:12" ht="12.75">
      <c r="B130" s="231"/>
      <c r="C130" s="232"/>
      <c r="D130" s="233"/>
      <c r="E130" s="234"/>
      <c r="F130" s="234"/>
      <c r="G130" s="231"/>
      <c r="H130" s="231"/>
      <c r="I130" s="231"/>
      <c r="J130" s="231"/>
      <c r="K130" s="231"/>
      <c r="L130" s="231"/>
    </row>
    <row r="131" spans="2:12" ht="12.75">
      <c r="B131" s="231"/>
      <c r="C131" s="232"/>
      <c r="D131" s="233"/>
      <c r="E131" s="234"/>
      <c r="F131" s="234"/>
      <c r="G131" s="231"/>
      <c r="H131" s="231"/>
      <c r="I131" s="231"/>
      <c r="J131" s="231"/>
      <c r="K131" s="231"/>
      <c r="L131" s="231"/>
    </row>
    <row r="132" spans="2:12" ht="12.75">
      <c r="B132" s="231"/>
      <c r="C132" s="232"/>
      <c r="D132" s="233"/>
      <c r="E132" s="234"/>
      <c r="F132" s="234"/>
      <c r="G132" s="231"/>
      <c r="H132" s="231"/>
      <c r="I132" s="231"/>
      <c r="J132" s="231"/>
      <c r="K132" s="231"/>
      <c r="L132" s="231"/>
    </row>
    <row r="133" spans="2:12" ht="12.75">
      <c r="B133" s="231"/>
      <c r="C133" s="232"/>
      <c r="D133" s="233"/>
      <c r="E133" s="234"/>
      <c r="F133" s="234"/>
      <c r="G133" s="231"/>
      <c r="H133" s="231"/>
      <c r="I133" s="231"/>
      <c r="J133" s="231"/>
      <c r="K133" s="231"/>
      <c r="L133" s="231"/>
    </row>
    <row r="134" spans="2:12" ht="12.75">
      <c r="B134" s="231"/>
      <c r="C134" s="232"/>
      <c r="D134" s="233"/>
      <c r="E134" s="234"/>
      <c r="F134" s="234"/>
      <c r="G134" s="231"/>
      <c r="H134" s="231"/>
      <c r="I134" s="231"/>
      <c r="J134" s="231"/>
      <c r="K134" s="231"/>
      <c r="L134" s="231"/>
    </row>
    <row r="135" spans="2:12" ht="12.75">
      <c r="B135" s="231"/>
      <c r="C135" s="232"/>
      <c r="D135" s="233"/>
      <c r="E135" s="234"/>
      <c r="F135" s="234"/>
      <c r="G135" s="231"/>
      <c r="H135" s="231"/>
      <c r="I135" s="231"/>
      <c r="J135" s="231"/>
      <c r="K135" s="231"/>
      <c r="L135" s="231"/>
    </row>
    <row r="136" spans="2:12" ht="12.75">
      <c r="B136" s="231"/>
      <c r="C136" s="232"/>
      <c r="D136" s="233"/>
      <c r="E136" s="234"/>
      <c r="F136" s="234"/>
      <c r="G136" s="231"/>
      <c r="H136" s="231"/>
      <c r="I136" s="231"/>
      <c r="J136" s="231"/>
      <c r="K136" s="231"/>
      <c r="L136" s="231"/>
    </row>
    <row r="137" spans="2:12" ht="12.75">
      <c r="B137" s="231"/>
      <c r="C137" s="232"/>
      <c r="D137" s="233"/>
      <c r="E137" s="234"/>
      <c r="F137" s="234"/>
      <c r="G137" s="231"/>
      <c r="H137" s="231"/>
      <c r="I137" s="231"/>
      <c r="J137" s="231"/>
      <c r="K137" s="231"/>
      <c r="L137" s="231"/>
    </row>
    <row r="138" spans="2:12" ht="12.75">
      <c r="B138" s="231"/>
      <c r="C138" s="232"/>
      <c r="D138" s="233"/>
      <c r="E138" s="234"/>
      <c r="F138" s="234"/>
      <c r="G138" s="231"/>
      <c r="H138" s="231"/>
      <c r="I138" s="231"/>
      <c r="J138" s="231"/>
      <c r="K138" s="231"/>
      <c r="L138" s="231"/>
    </row>
    <row r="139" spans="2:12" ht="12.75">
      <c r="B139" s="231"/>
      <c r="C139" s="232"/>
      <c r="D139" s="233"/>
      <c r="E139" s="234"/>
      <c r="F139" s="234"/>
      <c r="G139" s="231"/>
      <c r="H139" s="231"/>
      <c r="I139" s="231"/>
      <c r="J139" s="231"/>
      <c r="K139" s="231"/>
      <c r="L139" s="231"/>
    </row>
    <row r="140" spans="2:12" ht="12.75">
      <c r="B140" s="231"/>
      <c r="C140" s="232"/>
      <c r="D140" s="233"/>
      <c r="E140" s="234"/>
      <c r="F140" s="234"/>
      <c r="G140" s="231"/>
      <c r="H140" s="231"/>
      <c r="I140" s="231"/>
      <c r="J140" s="231"/>
      <c r="K140" s="231"/>
      <c r="L140" s="231"/>
    </row>
    <row r="141" spans="2:12" ht="12.75">
      <c r="B141" s="231"/>
      <c r="C141" s="232"/>
      <c r="D141" s="233"/>
      <c r="E141" s="234"/>
      <c r="F141" s="234"/>
      <c r="G141" s="231"/>
      <c r="H141" s="231"/>
      <c r="I141" s="231"/>
      <c r="J141" s="231"/>
      <c r="K141" s="231"/>
      <c r="L141" s="231"/>
    </row>
    <row r="142" spans="2:12" ht="12.75">
      <c r="B142" s="231"/>
      <c r="C142" s="232"/>
      <c r="D142" s="233"/>
      <c r="E142" s="234"/>
      <c r="F142" s="234"/>
      <c r="G142" s="231"/>
      <c r="H142" s="231"/>
      <c r="I142" s="231"/>
      <c r="J142" s="231"/>
      <c r="K142" s="231"/>
      <c r="L142" s="231"/>
    </row>
    <row r="143" spans="2:12" ht="12.75">
      <c r="B143" s="231"/>
      <c r="C143" s="232"/>
      <c r="D143" s="233"/>
      <c r="E143" s="234"/>
      <c r="F143" s="234"/>
      <c r="G143" s="231"/>
      <c r="H143" s="231"/>
      <c r="I143" s="231"/>
      <c r="J143" s="231"/>
      <c r="K143" s="231"/>
      <c r="L143" s="231"/>
    </row>
    <row r="144" spans="2:12" ht="12.75">
      <c r="B144" s="231"/>
      <c r="C144" s="232"/>
      <c r="D144" s="233"/>
      <c r="E144" s="234"/>
      <c r="F144" s="234"/>
      <c r="G144" s="231"/>
      <c r="H144" s="231"/>
      <c r="I144" s="231"/>
      <c r="J144" s="231"/>
      <c r="K144" s="231"/>
      <c r="L144" s="231"/>
    </row>
    <row r="145" spans="2:12" ht="12.75">
      <c r="B145" s="231"/>
      <c r="C145" s="232"/>
      <c r="D145" s="233"/>
      <c r="E145" s="234"/>
      <c r="F145" s="234"/>
      <c r="G145" s="231"/>
      <c r="H145" s="231"/>
      <c r="I145" s="231"/>
      <c r="J145" s="231"/>
      <c r="K145" s="231"/>
      <c r="L145" s="231"/>
    </row>
    <row r="146" spans="2:12" ht="12.75">
      <c r="B146" s="231"/>
      <c r="C146" s="232"/>
      <c r="D146" s="233"/>
      <c r="E146" s="234"/>
      <c r="F146" s="234"/>
      <c r="G146" s="231"/>
      <c r="H146" s="231"/>
      <c r="I146" s="231"/>
      <c r="J146" s="231"/>
      <c r="K146" s="231"/>
      <c r="L146" s="231"/>
    </row>
    <row r="147" spans="2:12" ht="12.75">
      <c r="B147" s="231"/>
      <c r="C147" s="232"/>
      <c r="D147" s="233"/>
      <c r="E147" s="234"/>
      <c r="F147" s="234"/>
      <c r="G147" s="231"/>
      <c r="H147" s="231"/>
      <c r="I147" s="231"/>
      <c r="J147" s="231"/>
      <c r="K147" s="231"/>
      <c r="L147" s="231"/>
    </row>
    <row r="148" spans="2:12" ht="12.75">
      <c r="B148" s="231"/>
      <c r="C148" s="232"/>
      <c r="D148" s="233"/>
      <c r="E148" s="234"/>
      <c r="F148" s="234"/>
      <c r="G148" s="231"/>
      <c r="H148" s="231"/>
      <c r="I148" s="231"/>
      <c r="J148" s="231"/>
      <c r="K148" s="231"/>
      <c r="L148" s="231"/>
    </row>
    <row r="149" spans="2:12" ht="12.75">
      <c r="B149" s="231"/>
      <c r="C149" s="232"/>
      <c r="D149" s="233"/>
      <c r="E149" s="234"/>
      <c r="F149" s="234"/>
      <c r="G149" s="231"/>
      <c r="H149" s="231"/>
      <c r="I149" s="231"/>
      <c r="J149" s="231"/>
      <c r="K149" s="231"/>
      <c r="L149" s="231"/>
    </row>
    <row r="150" spans="2:12" ht="12.75">
      <c r="B150" s="231"/>
      <c r="C150" s="232"/>
      <c r="D150" s="233"/>
      <c r="E150" s="234"/>
      <c r="F150" s="234"/>
      <c r="G150" s="231"/>
      <c r="H150" s="231"/>
      <c r="I150" s="231"/>
      <c r="J150" s="231"/>
      <c r="K150" s="231"/>
      <c r="L150" s="231"/>
    </row>
    <row r="151" spans="2:12" ht="12.75">
      <c r="B151" s="231"/>
      <c r="C151" s="232"/>
      <c r="D151" s="233"/>
      <c r="E151" s="234"/>
      <c r="F151" s="234"/>
      <c r="G151" s="231"/>
      <c r="H151" s="231"/>
      <c r="I151" s="231"/>
      <c r="J151" s="231"/>
      <c r="K151" s="231"/>
      <c r="L151" s="231"/>
    </row>
    <row r="152" spans="2:12" ht="12.75">
      <c r="B152" s="231"/>
      <c r="C152" s="232"/>
      <c r="D152" s="233"/>
      <c r="E152" s="234"/>
      <c r="F152" s="234"/>
      <c r="G152" s="231"/>
      <c r="H152" s="231"/>
      <c r="I152" s="231"/>
      <c r="J152" s="231"/>
      <c r="K152" s="231"/>
      <c r="L152" s="231"/>
    </row>
    <row r="153" spans="2:12" ht="12.75">
      <c r="B153" s="231"/>
      <c r="C153" s="232"/>
      <c r="D153" s="233"/>
      <c r="E153" s="234"/>
      <c r="F153" s="234"/>
      <c r="G153" s="231"/>
      <c r="H153" s="231"/>
      <c r="I153" s="231"/>
      <c r="J153" s="231"/>
      <c r="K153" s="231"/>
      <c r="L153" s="231"/>
    </row>
    <row r="154" spans="2:12" ht="12.75">
      <c r="B154" s="231"/>
      <c r="C154" s="232"/>
      <c r="D154" s="233"/>
      <c r="E154" s="234"/>
      <c r="F154" s="234"/>
      <c r="G154" s="231"/>
      <c r="H154" s="231"/>
      <c r="I154" s="231"/>
      <c r="J154" s="231"/>
      <c r="K154" s="231"/>
      <c r="L154" s="231"/>
    </row>
    <row r="155" spans="2:12" ht="12.75">
      <c r="B155" s="231"/>
      <c r="C155" s="232"/>
      <c r="D155" s="233"/>
      <c r="E155" s="234"/>
      <c r="F155" s="234"/>
      <c r="G155" s="231"/>
      <c r="H155" s="231"/>
      <c r="I155" s="231"/>
      <c r="J155" s="231"/>
      <c r="K155" s="231"/>
      <c r="L155" s="231"/>
    </row>
    <row r="156" spans="2:12" ht="12.75">
      <c r="B156" s="231"/>
      <c r="C156" s="232"/>
      <c r="D156" s="233"/>
      <c r="E156" s="234"/>
      <c r="F156" s="234"/>
      <c r="G156" s="231"/>
      <c r="H156" s="231"/>
      <c r="I156" s="231"/>
      <c r="J156" s="231"/>
      <c r="K156" s="231"/>
      <c r="L156" s="231"/>
    </row>
    <row r="157" spans="2:12" ht="12.75">
      <c r="B157" s="231"/>
      <c r="C157" s="232"/>
      <c r="D157" s="233"/>
      <c r="E157" s="234"/>
      <c r="F157" s="234"/>
      <c r="G157" s="231"/>
      <c r="H157" s="231"/>
      <c r="I157" s="231"/>
      <c r="J157" s="231"/>
      <c r="K157" s="231"/>
      <c r="L157" s="231"/>
    </row>
    <row r="158" spans="2:12" ht="12.75">
      <c r="B158" s="231"/>
      <c r="C158" s="232"/>
      <c r="D158" s="233"/>
      <c r="E158" s="234"/>
      <c r="F158" s="234"/>
      <c r="G158" s="231"/>
      <c r="H158" s="231"/>
      <c r="I158" s="231"/>
      <c r="J158" s="231"/>
      <c r="K158" s="231"/>
      <c r="L158" s="231"/>
    </row>
    <row r="159" spans="2:12" ht="12.75">
      <c r="B159" s="231"/>
      <c r="C159" s="232"/>
      <c r="D159" s="233"/>
      <c r="E159" s="234"/>
      <c r="F159" s="234"/>
      <c r="G159" s="231"/>
      <c r="H159" s="231"/>
      <c r="I159" s="231"/>
      <c r="J159" s="231"/>
      <c r="K159" s="231"/>
      <c r="L159" s="231"/>
    </row>
    <row r="160" spans="2:12" ht="12.75">
      <c r="B160" s="231"/>
      <c r="C160" s="232"/>
      <c r="D160" s="233"/>
      <c r="E160" s="234"/>
      <c r="F160" s="234"/>
      <c r="G160" s="231"/>
      <c r="H160" s="231"/>
      <c r="I160" s="231"/>
      <c r="J160" s="231"/>
      <c r="K160" s="231"/>
      <c r="L160" s="231"/>
    </row>
    <row r="161" spans="2:12" ht="12.75">
      <c r="B161" s="231"/>
      <c r="C161" s="232"/>
      <c r="D161" s="233"/>
      <c r="E161" s="234"/>
      <c r="F161" s="234"/>
      <c r="G161" s="231"/>
      <c r="H161" s="231"/>
      <c r="I161" s="231"/>
      <c r="J161" s="231"/>
      <c r="K161" s="231"/>
      <c r="L161" s="231"/>
    </row>
    <row r="162" spans="2:12" ht="12.75">
      <c r="B162" s="231"/>
      <c r="C162" s="232"/>
      <c r="D162" s="233"/>
      <c r="E162" s="234"/>
      <c r="F162" s="234"/>
      <c r="G162" s="231"/>
      <c r="H162" s="231"/>
      <c r="I162" s="231"/>
      <c r="J162" s="231"/>
      <c r="K162" s="231"/>
      <c r="L162" s="231"/>
    </row>
    <row r="163" spans="2:12" ht="12.75">
      <c r="B163" s="231"/>
      <c r="C163" s="232"/>
      <c r="D163" s="233"/>
      <c r="E163" s="234"/>
      <c r="F163" s="234"/>
      <c r="G163" s="231"/>
      <c r="H163" s="231"/>
      <c r="I163" s="231"/>
      <c r="J163" s="231"/>
      <c r="K163" s="231"/>
      <c r="L163" s="231"/>
    </row>
    <row r="164" spans="2:12" ht="12.75">
      <c r="B164" s="231"/>
      <c r="C164" s="232"/>
      <c r="D164" s="233"/>
      <c r="E164" s="234"/>
      <c r="F164" s="234"/>
      <c r="G164" s="231"/>
      <c r="H164" s="231"/>
      <c r="I164" s="231"/>
      <c r="J164" s="231"/>
      <c r="K164" s="231"/>
      <c r="L164" s="231"/>
    </row>
    <row r="165" spans="2:12" ht="12.75">
      <c r="B165" s="231"/>
      <c r="C165" s="232"/>
      <c r="D165" s="233"/>
      <c r="E165" s="234"/>
      <c r="F165" s="234"/>
      <c r="G165" s="231"/>
      <c r="H165" s="231"/>
      <c r="I165" s="231"/>
      <c r="J165" s="231"/>
      <c r="K165" s="231"/>
      <c r="L165" s="231"/>
    </row>
    <row r="166" spans="2:12" ht="12.75">
      <c r="B166" s="231"/>
      <c r="C166" s="232"/>
      <c r="D166" s="233"/>
      <c r="E166" s="234"/>
      <c r="F166" s="234"/>
      <c r="G166" s="231"/>
      <c r="H166" s="231"/>
      <c r="I166" s="231"/>
      <c r="J166" s="231"/>
      <c r="K166" s="231"/>
      <c r="L166" s="231"/>
    </row>
    <row r="167" spans="2:12" ht="12.75">
      <c r="B167" s="231"/>
      <c r="C167" s="232"/>
      <c r="D167" s="233"/>
      <c r="E167" s="234"/>
      <c r="F167" s="234"/>
      <c r="G167" s="231"/>
      <c r="H167" s="231"/>
      <c r="I167" s="231"/>
      <c r="J167" s="231"/>
      <c r="K167" s="231"/>
      <c r="L167" s="231"/>
    </row>
    <row r="168" spans="2:12" ht="12.75">
      <c r="B168" s="231"/>
      <c r="C168" s="232"/>
      <c r="D168" s="233"/>
      <c r="E168" s="234"/>
      <c r="F168" s="234"/>
      <c r="G168" s="231"/>
      <c r="H168" s="231"/>
      <c r="I168" s="231"/>
      <c r="J168" s="231"/>
      <c r="K168" s="231"/>
      <c r="L168" s="231"/>
    </row>
    <row r="169" spans="2:12" ht="12.75">
      <c r="B169" s="231"/>
      <c r="C169" s="232"/>
      <c r="D169" s="233"/>
      <c r="E169" s="234"/>
      <c r="F169" s="234"/>
      <c r="G169" s="231"/>
      <c r="H169" s="231"/>
      <c r="I169" s="231"/>
      <c r="J169" s="231"/>
      <c r="K169" s="231"/>
      <c r="L169" s="231"/>
    </row>
    <row r="170" spans="2:12" ht="12.75">
      <c r="B170" s="231"/>
      <c r="C170" s="232"/>
      <c r="D170" s="233"/>
      <c r="E170" s="234"/>
      <c r="F170" s="234"/>
      <c r="G170" s="231"/>
      <c r="H170" s="231"/>
      <c r="I170" s="231"/>
      <c r="J170" s="231"/>
      <c r="K170" s="231"/>
      <c r="L170" s="231"/>
    </row>
    <row r="171" spans="2:12" ht="12.75">
      <c r="B171" s="231"/>
      <c r="C171" s="232"/>
      <c r="D171" s="233"/>
      <c r="E171" s="234"/>
      <c r="F171" s="234"/>
      <c r="G171" s="231"/>
      <c r="H171" s="231"/>
      <c r="I171" s="231"/>
      <c r="J171" s="231"/>
      <c r="K171" s="231"/>
      <c r="L171" s="231"/>
    </row>
    <row r="172" spans="2:12" ht="12.75">
      <c r="B172" s="231"/>
      <c r="C172" s="232"/>
      <c r="D172" s="233"/>
      <c r="E172" s="234"/>
      <c r="F172" s="234"/>
      <c r="G172" s="231"/>
      <c r="H172" s="231"/>
      <c r="I172" s="231"/>
      <c r="J172" s="231"/>
      <c r="K172" s="231"/>
      <c r="L172" s="231"/>
    </row>
    <row r="173" spans="2:12" ht="12.75">
      <c r="B173" s="231"/>
      <c r="C173" s="232"/>
      <c r="D173" s="233"/>
      <c r="E173" s="234"/>
      <c r="F173" s="234"/>
      <c r="G173" s="231"/>
      <c r="H173" s="231"/>
      <c r="I173" s="231"/>
      <c r="J173" s="231"/>
      <c r="K173" s="231"/>
      <c r="L173" s="231"/>
    </row>
    <row r="174" spans="2:12" ht="12.75">
      <c r="B174" s="231"/>
      <c r="C174" s="232"/>
      <c r="D174" s="233"/>
      <c r="E174" s="234"/>
      <c r="F174" s="234"/>
      <c r="G174" s="231"/>
      <c r="H174" s="231"/>
      <c r="I174" s="231"/>
      <c r="J174" s="231"/>
      <c r="K174" s="231"/>
      <c r="L174" s="231"/>
    </row>
    <row r="175" spans="2:12" ht="12.75">
      <c r="B175" s="231"/>
      <c r="C175" s="232"/>
      <c r="D175" s="233"/>
      <c r="E175" s="234"/>
      <c r="F175" s="234"/>
      <c r="G175" s="231"/>
      <c r="H175" s="231"/>
      <c r="I175" s="231"/>
      <c r="J175" s="231"/>
      <c r="K175" s="231"/>
      <c r="L175" s="231"/>
    </row>
    <row r="176" spans="2:12" ht="12.75">
      <c r="B176" s="231"/>
      <c r="C176" s="232"/>
      <c r="D176" s="233"/>
      <c r="E176" s="234"/>
      <c r="F176" s="234"/>
      <c r="G176" s="231"/>
      <c r="H176" s="231"/>
      <c r="I176" s="231"/>
      <c r="J176" s="231"/>
      <c r="K176" s="231"/>
      <c r="L176" s="231"/>
    </row>
    <row r="177" spans="2:12" ht="12.75">
      <c r="B177" s="231"/>
      <c r="C177" s="232"/>
      <c r="D177" s="233"/>
      <c r="E177" s="234"/>
      <c r="F177" s="234"/>
      <c r="G177" s="231"/>
      <c r="H177" s="231"/>
      <c r="I177" s="231"/>
      <c r="J177" s="231"/>
      <c r="K177" s="231"/>
      <c r="L177" s="231"/>
    </row>
    <row r="178" spans="2:12" ht="12.75">
      <c r="B178" s="231"/>
      <c r="C178" s="232"/>
      <c r="D178" s="233"/>
      <c r="E178" s="234"/>
      <c r="F178" s="234"/>
      <c r="G178" s="231"/>
      <c r="H178" s="231"/>
      <c r="I178" s="231"/>
      <c r="J178" s="231"/>
      <c r="K178" s="231"/>
      <c r="L178" s="231"/>
    </row>
    <row r="179" spans="2:12" ht="12.75">
      <c r="B179" s="231"/>
      <c r="C179" s="232"/>
      <c r="D179" s="233"/>
      <c r="E179" s="234"/>
      <c r="F179" s="234"/>
      <c r="G179" s="231"/>
      <c r="H179" s="231"/>
      <c r="I179" s="231"/>
      <c r="J179" s="231"/>
      <c r="K179" s="231"/>
      <c r="L179" s="231"/>
    </row>
    <row r="180" spans="2:12" ht="12.75">
      <c r="B180" s="231"/>
      <c r="C180" s="232"/>
      <c r="D180" s="233"/>
      <c r="E180" s="234"/>
      <c r="F180" s="234"/>
      <c r="G180" s="231"/>
      <c r="H180" s="231"/>
      <c r="I180" s="231"/>
      <c r="J180" s="231"/>
      <c r="K180" s="231"/>
      <c r="L180" s="231"/>
    </row>
    <row r="181" spans="2:12" ht="12.75">
      <c r="B181" s="231"/>
      <c r="C181" s="232"/>
      <c r="D181" s="233"/>
      <c r="E181" s="234"/>
      <c r="F181" s="234"/>
      <c r="G181" s="231"/>
      <c r="H181" s="231"/>
      <c r="I181" s="231"/>
      <c r="J181" s="231"/>
      <c r="K181" s="231"/>
      <c r="L181" s="231"/>
    </row>
    <row r="182" spans="2:12" ht="12.75">
      <c r="B182" s="231"/>
      <c r="C182" s="232"/>
      <c r="D182" s="233"/>
      <c r="E182" s="234"/>
      <c r="F182" s="234"/>
      <c r="G182" s="231"/>
      <c r="H182" s="231"/>
      <c r="I182" s="231"/>
      <c r="J182" s="231"/>
      <c r="K182" s="231"/>
      <c r="L182" s="231"/>
    </row>
    <row r="183" spans="2:12" ht="12.75">
      <c r="B183" s="231"/>
      <c r="C183" s="232"/>
      <c r="D183" s="233"/>
      <c r="E183" s="234"/>
      <c r="F183" s="234"/>
      <c r="G183" s="231"/>
      <c r="H183" s="231"/>
      <c r="I183" s="231"/>
      <c r="J183" s="231"/>
      <c r="K183" s="231"/>
      <c r="L183" s="231"/>
    </row>
    <row r="184" spans="2:12" ht="12.75">
      <c r="B184" s="231"/>
      <c r="C184" s="232"/>
      <c r="D184" s="233"/>
      <c r="E184" s="234"/>
      <c r="F184" s="234"/>
      <c r="G184" s="231"/>
      <c r="H184" s="231"/>
      <c r="I184" s="231"/>
      <c r="J184" s="231"/>
      <c r="K184" s="231"/>
      <c r="L184" s="231"/>
    </row>
    <row r="185" spans="2:12" ht="12.75">
      <c r="B185" s="231"/>
      <c r="C185" s="232"/>
      <c r="D185" s="233"/>
      <c r="E185" s="234"/>
      <c r="F185" s="234"/>
      <c r="G185" s="231"/>
      <c r="H185" s="231"/>
      <c r="I185" s="231"/>
      <c r="J185" s="231"/>
      <c r="K185" s="231"/>
      <c r="L185" s="231"/>
    </row>
    <row r="186" spans="2:12" ht="12.75">
      <c r="B186" s="231"/>
      <c r="C186" s="232"/>
      <c r="D186" s="233"/>
      <c r="E186" s="234"/>
      <c r="F186" s="234"/>
      <c r="G186" s="231"/>
      <c r="H186" s="231"/>
      <c r="I186" s="231"/>
      <c r="J186" s="231"/>
      <c r="K186" s="231"/>
      <c r="L186" s="231"/>
    </row>
    <row r="187" spans="2:12" ht="12.75">
      <c r="B187" s="231"/>
      <c r="C187" s="232"/>
      <c r="D187" s="233"/>
      <c r="E187" s="234"/>
      <c r="F187" s="234"/>
      <c r="G187" s="231"/>
      <c r="H187" s="231"/>
      <c r="I187" s="231"/>
      <c r="J187" s="231"/>
      <c r="K187" s="231"/>
      <c r="L187" s="231"/>
    </row>
    <row r="188" spans="2:12" ht="12.75">
      <c r="B188" s="231"/>
      <c r="C188" s="232"/>
      <c r="D188" s="233"/>
      <c r="E188" s="234"/>
      <c r="F188" s="234"/>
      <c r="G188" s="231"/>
      <c r="H188" s="231"/>
      <c r="I188" s="231"/>
      <c r="J188" s="231"/>
      <c r="K188" s="231"/>
      <c r="L188" s="231"/>
    </row>
    <row r="189" spans="2:12" ht="12.75">
      <c r="B189" s="231"/>
      <c r="C189" s="232"/>
      <c r="D189" s="233"/>
      <c r="E189" s="234"/>
      <c r="F189" s="234"/>
      <c r="G189" s="231"/>
      <c r="H189" s="231"/>
      <c r="I189" s="231"/>
      <c r="J189" s="231"/>
      <c r="K189" s="231"/>
      <c r="L189" s="231"/>
    </row>
    <row r="190" spans="2:12" ht="12.75">
      <c r="B190" s="231"/>
      <c r="C190" s="232"/>
      <c r="D190" s="233"/>
      <c r="E190" s="234"/>
      <c r="F190" s="234"/>
      <c r="G190" s="231"/>
      <c r="H190" s="231"/>
      <c r="I190" s="231"/>
      <c r="J190" s="231"/>
      <c r="K190" s="231"/>
      <c r="L190" s="231"/>
    </row>
    <row r="191" spans="2:12" ht="12.75">
      <c r="B191" s="231"/>
      <c r="C191" s="232"/>
      <c r="D191" s="233"/>
      <c r="E191" s="234"/>
      <c r="F191" s="234"/>
      <c r="G191" s="231"/>
      <c r="H191" s="231"/>
      <c r="I191" s="231"/>
      <c r="J191" s="231"/>
      <c r="K191" s="231"/>
      <c r="L191" s="231"/>
    </row>
    <row r="192" spans="2:12" ht="12.75">
      <c r="B192" s="231"/>
      <c r="C192" s="232"/>
      <c r="D192" s="233"/>
      <c r="E192" s="234"/>
      <c r="F192" s="234"/>
      <c r="G192" s="231"/>
      <c r="H192" s="231"/>
      <c r="I192" s="231"/>
      <c r="J192" s="231"/>
      <c r="K192" s="231"/>
      <c r="L192" s="231"/>
    </row>
    <row r="193" spans="2:12" ht="12.75">
      <c r="B193" s="231"/>
      <c r="C193" s="232"/>
      <c r="D193" s="233"/>
      <c r="E193" s="234"/>
      <c r="F193" s="234"/>
      <c r="G193" s="231"/>
      <c r="H193" s="231"/>
      <c r="I193" s="231"/>
      <c r="J193" s="231"/>
      <c r="K193" s="231"/>
      <c r="L193" s="231"/>
    </row>
    <row r="194" spans="2:12" ht="12.75">
      <c r="B194" s="231"/>
      <c r="C194" s="232"/>
      <c r="D194" s="233"/>
      <c r="E194" s="234"/>
      <c r="F194" s="234"/>
      <c r="G194" s="231"/>
      <c r="H194" s="231"/>
      <c r="I194" s="231"/>
      <c r="J194" s="231"/>
      <c r="K194" s="231"/>
      <c r="L194" s="231"/>
    </row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r:id="rId2"/>
  <headerFooter alignWithMargins="0">
    <oddHeader xml:space="preserve">&amp;L&amp;8&amp;F&amp;R </oddHeader>
    <oddFooter>&amp;R&amp;"FuturaTEEMedCon,Običajno"&amp;P/&amp;N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showZeros="0" view="pageBreakPreview" zoomScaleSheetLayoutView="100" workbookViewId="0" topLeftCell="A1">
      <selection activeCell="E27" sqref="E27"/>
    </sheetView>
  </sheetViews>
  <sheetFormatPr defaultColWidth="9.140625" defaultRowHeight="12.75"/>
  <cols>
    <col min="1" max="1" width="5.8515625" style="57" customWidth="1"/>
    <col min="2" max="2" width="45.00390625" style="57" customWidth="1"/>
    <col min="3" max="3" width="4.7109375" style="59" customWidth="1"/>
    <col min="4" max="4" width="9.140625" style="109" bestFit="1" customWidth="1"/>
    <col min="5" max="5" width="9.7109375" style="217" bestFit="1" customWidth="1"/>
    <col min="6" max="6" width="14.28125" style="120" bestFit="1" customWidth="1"/>
    <col min="7" max="16384" width="9.140625" style="57" customWidth="1"/>
  </cols>
  <sheetData>
    <row r="1" spans="1:7" ht="12.75">
      <c r="A1" s="131" t="s">
        <v>133</v>
      </c>
      <c r="B1" s="53" t="s">
        <v>103</v>
      </c>
      <c r="C1" s="54"/>
      <c r="D1" s="208"/>
      <c r="E1" s="56"/>
      <c r="F1" s="56"/>
      <c r="G1" s="59"/>
    </row>
    <row r="2" spans="1:7" ht="12.75">
      <c r="A2" s="131"/>
      <c r="B2" s="53"/>
      <c r="C2" s="54"/>
      <c r="D2" s="208"/>
      <c r="E2" s="56"/>
      <c r="F2" s="56"/>
      <c r="G2" s="59"/>
    </row>
    <row r="3" spans="2:7" ht="38.25">
      <c r="B3" s="57" t="s">
        <v>261</v>
      </c>
      <c r="E3" s="27"/>
      <c r="F3" s="27"/>
      <c r="G3" s="59"/>
    </row>
    <row r="4" spans="5:7" ht="12.75">
      <c r="E4" s="27"/>
      <c r="F4" s="27"/>
      <c r="G4" s="59"/>
    </row>
    <row r="5" spans="1:7" ht="12.75">
      <c r="A5" s="60" t="s">
        <v>13</v>
      </c>
      <c r="B5" s="209" t="s">
        <v>67</v>
      </c>
      <c r="C5" s="61" t="s">
        <v>65</v>
      </c>
      <c r="D5" s="62" t="s">
        <v>68</v>
      </c>
      <c r="E5" s="63" t="s">
        <v>69</v>
      </c>
      <c r="F5" s="64" t="s">
        <v>14</v>
      </c>
      <c r="G5" s="59"/>
    </row>
    <row r="6" spans="1:6" s="167" customFormat="1" ht="12.75">
      <c r="A6" s="162"/>
      <c r="B6" s="81"/>
      <c r="C6" s="210"/>
      <c r="D6" s="161"/>
      <c r="E6" s="42"/>
      <c r="F6" s="211"/>
    </row>
    <row r="7" spans="1:6" s="167" customFormat="1" ht="12.75">
      <c r="A7" s="162"/>
      <c r="B7" s="160" t="s">
        <v>104</v>
      </c>
      <c r="C7" s="210"/>
      <c r="D7" s="161"/>
      <c r="E7" s="42"/>
      <c r="F7" s="211"/>
    </row>
    <row r="8" spans="1:6" s="167" customFormat="1" ht="12.75">
      <c r="A8" s="162"/>
      <c r="B8" s="81"/>
      <c r="C8" s="210"/>
      <c r="D8" s="161"/>
      <c r="E8" s="42"/>
      <c r="F8" s="211"/>
    </row>
    <row r="9" spans="1:6" s="167" customFormat="1" ht="12.75">
      <c r="A9" s="65">
        <f>COUNT($A$4:A8)+1</f>
        <v>1</v>
      </c>
      <c r="B9" s="107" t="s">
        <v>150</v>
      </c>
      <c r="C9" s="210" t="s">
        <v>59</v>
      </c>
      <c r="D9" s="161">
        <v>26</v>
      </c>
      <c r="E9" s="39"/>
      <c r="F9" s="211">
        <f aca="true" t="shared" si="0" ref="F9:F24">+E9*D9</f>
        <v>0</v>
      </c>
    </row>
    <row r="10" spans="1:6" s="167" customFormat="1" ht="12.75">
      <c r="A10" s="65"/>
      <c r="B10" s="108"/>
      <c r="C10" s="210"/>
      <c r="D10" s="161"/>
      <c r="E10" s="39"/>
      <c r="F10" s="211">
        <f t="shared" si="0"/>
        <v>0</v>
      </c>
    </row>
    <row r="11" spans="1:6" s="167" customFormat="1" ht="12.75">
      <c r="A11" s="65">
        <f>COUNT($A$4:A10)+1</f>
        <v>2</v>
      </c>
      <c r="B11" s="107" t="s">
        <v>151</v>
      </c>
      <c r="C11" s="210" t="s">
        <v>59</v>
      </c>
      <c r="D11" s="161">
        <v>26</v>
      </c>
      <c r="E11" s="39"/>
      <c r="F11" s="211">
        <f t="shared" si="0"/>
        <v>0</v>
      </c>
    </row>
    <row r="12" spans="1:6" s="167" customFormat="1" ht="12.75">
      <c r="A12" s="65"/>
      <c r="B12" s="107"/>
      <c r="C12" s="210"/>
      <c r="D12" s="161"/>
      <c r="E12" s="39"/>
      <c r="F12" s="211">
        <f t="shared" si="0"/>
        <v>0</v>
      </c>
    </row>
    <row r="13" spans="1:6" s="167" customFormat="1" ht="25.5">
      <c r="A13" s="65">
        <f>COUNT($A$4:A12)+1</f>
        <v>3</v>
      </c>
      <c r="B13" s="107" t="s">
        <v>152</v>
      </c>
      <c r="C13" s="210" t="s">
        <v>59</v>
      </c>
      <c r="D13" s="161">
        <v>3</v>
      </c>
      <c r="E13" s="39"/>
      <c r="F13" s="211">
        <f t="shared" si="0"/>
        <v>0</v>
      </c>
    </row>
    <row r="14" spans="1:6" s="167" customFormat="1" ht="12.75">
      <c r="A14" s="65"/>
      <c r="B14" s="107"/>
      <c r="C14" s="210"/>
      <c r="D14" s="161"/>
      <c r="E14" s="39"/>
      <c r="F14" s="211">
        <f t="shared" si="0"/>
        <v>0</v>
      </c>
    </row>
    <row r="15" spans="1:6" s="167" customFormat="1" ht="25.5">
      <c r="A15" s="65">
        <f>COUNT($A$4:A14)+1</f>
        <v>4</v>
      </c>
      <c r="B15" s="107" t="s">
        <v>153</v>
      </c>
      <c r="C15" s="210" t="s">
        <v>59</v>
      </c>
      <c r="D15" s="161">
        <v>3</v>
      </c>
      <c r="E15" s="39"/>
      <c r="F15" s="211">
        <f t="shared" si="0"/>
        <v>0</v>
      </c>
    </row>
    <row r="16" spans="1:6" s="167" customFormat="1" ht="12.75">
      <c r="A16" s="65"/>
      <c r="B16" s="107"/>
      <c r="C16" s="210"/>
      <c r="D16" s="161"/>
      <c r="E16" s="39"/>
      <c r="F16" s="211">
        <f t="shared" si="0"/>
        <v>0</v>
      </c>
    </row>
    <row r="17" spans="1:6" s="167" customFormat="1" ht="51">
      <c r="A17" s="65">
        <f>COUNT($A$4:A16)+1</f>
        <v>5</v>
      </c>
      <c r="B17" s="107" t="s">
        <v>154</v>
      </c>
      <c r="C17" s="210" t="s">
        <v>59</v>
      </c>
      <c r="D17" s="161">
        <v>3</v>
      </c>
      <c r="E17" s="39"/>
      <c r="F17" s="211">
        <f t="shared" si="0"/>
        <v>0</v>
      </c>
    </row>
    <row r="18" spans="1:6" s="167" customFormat="1" ht="12.75">
      <c r="A18" s="65"/>
      <c r="B18" s="107"/>
      <c r="C18" s="210"/>
      <c r="D18" s="161"/>
      <c r="E18" s="39"/>
      <c r="F18" s="211">
        <f t="shared" si="0"/>
        <v>0</v>
      </c>
    </row>
    <row r="19" spans="1:6" s="167" customFormat="1" ht="12.75">
      <c r="A19" s="65">
        <f>COUNT($A$4:A18)+1</f>
        <v>6</v>
      </c>
      <c r="B19" s="107" t="s">
        <v>115</v>
      </c>
      <c r="C19" s="210" t="s">
        <v>59</v>
      </c>
      <c r="D19" s="161">
        <v>3</v>
      </c>
      <c r="E19" s="39"/>
      <c r="F19" s="211">
        <f t="shared" si="0"/>
        <v>0</v>
      </c>
    </row>
    <row r="20" spans="1:6" s="167" customFormat="1" ht="12.75">
      <c r="A20" s="65"/>
      <c r="B20" s="107"/>
      <c r="C20" s="210"/>
      <c r="D20" s="161"/>
      <c r="E20" s="39"/>
      <c r="F20" s="211">
        <f t="shared" si="0"/>
        <v>0</v>
      </c>
    </row>
    <row r="21" spans="1:6" s="167" customFormat="1" ht="12.75">
      <c r="A21" s="65">
        <f>COUNT($A$4:A20)+1</f>
        <v>7</v>
      </c>
      <c r="B21" s="107" t="s">
        <v>116</v>
      </c>
      <c r="C21" s="210" t="s">
        <v>59</v>
      </c>
      <c r="D21" s="161">
        <v>3</v>
      </c>
      <c r="E21" s="39"/>
      <c r="F21" s="211">
        <f t="shared" si="0"/>
        <v>0</v>
      </c>
    </row>
    <row r="22" spans="1:6" s="167" customFormat="1" ht="12.75">
      <c r="A22" s="65"/>
      <c r="B22" s="107"/>
      <c r="C22" s="210"/>
      <c r="D22" s="161"/>
      <c r="E22" s="39"/>
      <c r="F22" s="211">
        <f t="shared" si="0"/>
        <v>0</v>
      </c>
    </row>
    <row r="23" spans="1:6" s="167" customFormat="1" ht="25.5">
      <c r="A23" s="65">
        <f>COUNT($A$4:A22)+1</f>
        <v>8</v>
      </c>
      <c r="B23" s="107" t="s">
        <v>117</v>
      </c>
      <c r="C23" s="210" t="s">
        <v>59</v>
      </c>
      <c r="D23" s="161">
        <v>26</v>
      </c>
      <c r="E23" s="39"/>
      <c r="F23" s="211">
        <f t="shared" si="0"/>
        <v>0</v>
      </c>
    </row>
    <row r="24" spans="1:6" s="167" customFormat="1" ht="12.75">
      <c r="A24" s="65"/>
      <c r="B24" s="107"/>
      <c r="C24" s="210"/>
      <c r="D24" s="161"/>
      <c r="E24" s="39"/>
      <c r="F24" s="211">
        <f t="shared" si="0"/>
        <v>0</v>
      </c>
    </row>
    <row r="25" spans="1:6" s="167" customFormat="1" ht="12.75">
      <c r="A25" s="65">
        <f>COUNT($A$4:A24)+1</f>
        <v>9</v>
      </c>
      <c r="B25" s="79" t="s">
        <v>83</v>
      </c>
      <c r="C25" s="114"/>
      <c r="D25" s="113">
        <v>0.03</v>
      </c>
      <c r="E25" s="31"/>
      <c r="F25" s="164">
        <f>SUM(F9:F23)*D25</f>
        <v>0</v>
      </c>
    </row>
    <row r="26" spans="1:6" s="167" customFormat="1" ht="12.75">
      <c r="A26" s="65"/>
      <c r="B26" s="107"/>
      <c r="C26" s="210"/>
      <c r="D26" s="161"/>
      <c r="E26" s="39"/>
      <c r="F26" s="211">
        <f aca="true" t="shared" si="1" ref="F26:F40">+E26*D26</f>
        <v>0</v>
      </c>
    </row>
    <row r="27" spans="1:6" s="167" customFormat="1" ht="12.75">
      <c r="A27" s="65"/>
      <c r="B27" s="108"/>
      <c r="C27" s="210"/>
      <c r="D27" s="161"/>
      <c r="E27" s="39"/>
      <c r="F27" s="211">
        <f t="shared" si="1"/>
        <v>0</v>
      </c>
    </row>
    <row r="28" spans="1:6" s="167" customFormat="1" ht="12.75">
      <c r="A28" s="65"/>
      <c r="B28" s="160" t="s">
        <v>111</v>
      </c>
      <c r="C28" s="210"/>
      <c r="D28" s="161"/>
      <c r="E28" s="39"/>
      <c r="F28" s="211">
        <f t="shared" si="1"/>
        <v>0</v>
      </c>
    </row>
    <row r="29" spans="1:6" s="167" customFormat="1" ht="12.75">
      <c r="A29" s="65"/>
      <c r="B29" s="81"/>
      <c r="C29" s="210"/>
      <c r="D29" s="161"/>
      <c r="E29" s="39"/>
      <c r="F29" s="211">
        <f t="shared" si="1"/>
        <v>0</v>
      </c>
    </row>
    <row r="30" spans="1:6" s="167" customFormat="1" ht="76.5">
      <c r="A30" s="65">
        <f>COUNT($A$4:A29)+1</f>
        <v>10</v>
      </c>
      <c r="B30" s="108" t="s">
        <v>155</v>
      </c>
      <c r="C30" s="210" t="s">
        <v>16</v>
      </c>
      <c r="D30" s="161">
        <v>1</v>
      </c>
      <c r="E30" s="39"/>
      <c r="F30" s="211">
        <f t="shared" si="1"/>
        <v>0</v>
      </c>
    </row>
    <row r="31" spans="1:6" s="167" customFormat="1" ht="12.75">
      <c r="A31" s="65"/>
      <c r="B31" s="108"/>
      <c r="C31" s="210"/>
      <c r="D31" s="161"/>
      <c r="E31" s="39"/>
      <c r="F31" s="211">
        <f t="shared" si="1"/>
        <v>0</v>
      </c>
    </row>
    <row r="32" spans="1:6" s="167" customFormat="1" ht="12.75">
      <c r="A32" s="65">
        <f>COUNT($A$4:A31)+1</f>
        <v>11</v>
      </c>
      <c r="B32" s="108" t="s">
        <v>106</v>
      </c>
      <c r="C32" s="210" t="s">
        <v>16</v>
      </c>
      <c r="D32" s="161">
        <v>1</v>
      </c>
      <c r="E32" s="39"/>
      <c r="F32" s="211">
        <f t="shared" si="1"/>
        <v>0</v>
      </c>
    </row>
    <row r="33" spans="1:6" s="167" customFormat="1" ht="12.75">
      <c r="A33" s="65"/>
      <c r="B33" s="108"/>
      <c r="C33" s="210"/>
      <c r="D33" s="161"/>
      <c r="E33" s="39"/>
      <c r="F33" s="211">
        <f t="shared" si="1"/>
        <v>0</v>
      </c>
    </row>
    <row r="34" spans="1:6" s="167" customFormat="1" ht="12.75">
      <c r="A34" s="65">
        <f>COUNT($A$4:A33)+1</f>
        <v>12</v>
      </c>
      <c r="B34" s="107" t="s">
        <v>112</v>
      </c>
      <c r="C34" s="210" t="s">
        <v>16</v>
      </c>
      <c r="D34" s="161">
        <v>1</v>
      </c>
      <c r="E34" s="39"/>
      <c r="F34" s="211">
        <f t="shared" si="1"/>
        <v>0</v>
      </c>
    </row>
    <row r="35" spans="1:6" s="167" customFormat="1" ht="12.75">
      <c r="A35" s="65"/>
      <c r="B35" s="108"/>
      <c r="C35" s="210"/>
      <c r="D35" s="161"/>
      <c r="E35" s="39"/>
      <c r="F35" s="211">
        <f t="shared" si="1"/>
        <v>0</v>
      </c>
    </row>
    <row r="36" spans="1:6" s="167" customFormat="1" ht="38.25">
      <c r="A36" s="65">
        <f>COUNT($A$4:A35)+1</f>
        <v>13</v>
      </c>
      <c r="B36" s="107" t="s">
        <v>118</v>
      </c>
      <c r="C36" s="210" t="s">
        <v>16</v>
      </c>
      <c r="D36" s="161">
        <v>1</v>
      </c>
      <c r="E36" s="39"/>
      <c r="F36" s="211">
        <f t="shared" si="1"/>
        <v>0</v>
      </c>
    </row>
    <row r="37" spans="1:6" s="167" customFormat="1" ht="12.75">
      <c r="A37" s="65"/>
      <c r="B37" s="108"/>
      <c r="C37" s="210"/>
      <c r="D37" s="161"/>
      <c r="E37" s="39"/>
      <c r="F37" s="211">
        <f t="shared" si="1"/>
        <v>0</v>
      </c>
    </row>
    <row r="38" spans="1:7" s="79" customFormat="1" ht="51">
      <c r="A38" s="65">
        <f>COUNT($A$4:A37)+1</f>
        <v>14</v>
      </c>
      <c r="B38" s="108" t="s">
        <v>107</v>
      </c>
      <c r="C38" s="210" t="s">
        <v>16</v>
      </c>
      <c r="D38" s="161">
        <v>1</v>
      </c>
      <c r="E38" s="39"/>
      <c r="F38" s="211">
        <f t="shared" si="1"/>
        <v>0</v>
      </c>
      <c r="G38" s="213"/>
    </row>
    <row r="39" spans="1:7" s="79" customFormat="1" ht="12.75">
      <c r="A39" s="65"/>
      <c r="B39" s="108"/>
      <c r="C39" s="210"/>
      <c r="D39" s="161"/>
      <c r="E39" s="39"/>
      <c r="F39" s="211">
        <f t="shared" si="1"/>
        <v>0</v>
      </c>
      <c r="G39" s="213"/>
    </row>
    <row r="40" spans="1:6" s="107" customFormat="1" ht="38.25">
      <c r="A40" s="65">
        <f>COUNT($A$4:A39)+1</f>
        <v>15</v>
      </c>
      <c r="B40" s="108" t="s">
        <v>108</v>
      </c>
      <c r="C40" s="210" t="s">
        <v>16</v>
      </c>
      <c r="D40" s="161">
        <v>1</v>
      </c>
      <c r="E40" s="39"/>
      <c r="F40" s="211">
        <f t="shared" si="1"/>
        <v>0</v>
      </c>
    </row>
    <row r="41" spans="1:9" s="58" customFormat="1" ht="12.75">
      <c r="A41" s="77"/>
      <c r="B41" s="214"/>
      <c r="C41" s="122"/>
      <c r="D41" s="215"/>
      <c r="E41" s="126"/>
      <c r="F41" s="127"/>
      <c r="G41" s="84"/>
      <c r="H41" s="84"/>
      <c r="I41" s="84"/>
    </row>
    <row r="42" spans="1:6" ht="13.5" thickBot="1">
      <c r="A42" s="99"/>
      <c r="B42" s="216" t="str">
        <f>$B$1&amp;" skupaj:"</f>
        <v>SISTEM JAVLJANJA POŽARA skupaj:</v>
      </c>
      <c r="C42" s="101"/>
      <c r="D42" s="102"/>
      <c r="E42" s="155"/>
      <c r="F42" s="104">
        <f>SUM(F6:F41)</f>
        <v>0</v>
      </c>
    </row>
    <row r="43" ht="13.5" thickTop="1"/>
  </sheetData>
  <sheetProtection password="C048" sheet="1" objects="1" scenarios="1" selectLockedCells="1"/>
  <printOptions/>
  <pageMargins left="0.7874015748031497" right="0.5905511811023623" top="0.8661417322834646" bottom="0.8661417322834646" header="0.31496062992125984" footer="0.5118110236220472"/>
  <pageSetup horizontalDpi="300" verticalDpi="300" orientation="portrait" paperSize="9" r:id="rId2"/>
  <headerFooter alignWithMargins="0">
    <oddHeader xml:space="preserve">&amp;L&amp;8&amp;F&amp;R </oddHeader>
    <oddFooter>&amp;R&amp;"FuturaTEEMedCon,Običajno"&amp;P/&amp;N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Jernej Ciber</cp:lastModifiedBy>
  <cp:lastPrinted>2015-04-29T07:40:38Z</cp:lastPrinted>
  <dcterms:created xsi:type="dcterms:W3CDTF">2004-06-19T12:08:15Z</dcterms:created>
  <dcterms:modified xsi:type="dcterms:W3CDTF">2015-09-03T06:15:25Z</dcterms:modified>
  <cp:category/>
  <cp:version/>
  <cp:contentType/>
  <cp:contentStatus/>
</cp:coreProperties>
</file>